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Benda\OneDrive - VRV a.s\01_Projekty\1387_Radimovicky_Svrabovsky\03_PROJEKT\202509_Rozpocet\"/>
    </mc:Choice>
  </mc:AlternateContent>
  <bookViews>
    <workbookView xWindow="0" yWindow="0" windowWidth="0" windowHeight="0"/>
  </bookViews>
  <sheets>
    <sheet name="Rekapitulace stavby" sheetId="1" r:id="rId1"/>
    <sheet name="SO 2 - Svrabovský potok" sheetId="2" r:id="rId2"/>
    <sheet name="SO 1 - Radimovický potok" sheetId="3" r:id="rId3"/>
    <sheet name="VON SO1 - VON SO 1 - Radi..." sheetId="4" r:id="rId4"/>
    <sheet name="VON SO2 - VON SO 2 - Svra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 2 - Svrabovský potok'!$C$122:$K$305</definedName>
    <definedName name="_xlnm.Print_Area" localSheetId="1">'SO 2 - Svrabovský potok'!$C$4:$J$39,'SO 2 - Svrabovský potok'!$C$50:$J$76,'SO 2 - Svrabovský potok'!$C$82:$J$104,'SO 2 - Svrabovský potok'!$C$110:$K$305</definedName>
    <definedName name="_xlnm.Print_Titles" localSheetId="1">'SO 2 - Svrabovský potok'!$122:$122</definedName>
    <definedName name="_xlnm._FilterDatabase" localSheetId="2" hidden="1">'SO 1 - Radimovický potok'!$C$123:$K$480</definedName>
    <definedName name="_xlnm.Print_Area" localSheetId="2">'SO 1 - Radimovický potok'!$C$4:$J$39,'SO 1 - Radimovický potok'!$C$50:$J$76,'SO 1 - Radimovický potok'!$C$82:$J$105,'SO 1 - Radimovický potok'!$C$111:$K$480</definedName>
    <definedName name="_xlnm.Print_Titles" localSheetId="2">'SO 1 - Radimovický potok'!$123:$123</definedName>
    <definedName name="_xlnm._FilterDatabase" localSheetId="3" hidden="1">'VON SO1 - VON SO 1 - Radi...'!$C$117:$K$151</definedName>
    <definedName name="_xlnm.Print_Area" localSheetId="3">'VON SO1 - VON SO 1 - Radi...'!$C$4:$J$39,'VON SO1 - VON SO 1 - Radi...'!$C$50:$J$76,'VON SO1 - VON SO 1 - Radi...'!$C$82:$J$99,'VON SO1 - VON SO 1 - Radi...'!$C$105:$K$151</definedName>
    <definedName name="_xlnm.Print_Titles" localSheetId="3">'VON SO1 - VON SO 1 - Radi...'!$117:$117</definedName>
    <definedName name="_xlnm._FilterDatabase" localSheetId="4" hidden="1">'VON SO2 - VON SO 2 - Svra...'!$C$117:$K$149</definedName>
    <definedName name="_xlnm.Print_Area" localSheetId="4">'VON SO2 - VON SO 2 - Svra...'!$C$4:$J$39,'VON SO2 - VON SO 2 - Svra...'!$C$50:$J$76,'VON SO2 - VON SO 2 - Svra...'!$C$82:$J$99,'VON SO2 - VON SO 2 - Svra...'!$C$105:$K$149</definedName>
    <definedName name="_xlnm.Print_Titles" localSheetId="4">'VON SO2 - VON SO 2 - Svra...'!$117:$117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46"/>
  <c r="BH146"/>
  <c r="BG146"/>
  <c r="BF146"/>
  <c r="T146"/>
  <c r="T145"/>
  <c r="T144"/>
  <c r="R146"/>
  <c r="R145"/>
  <c r="R144"/>
  <c r="P146"/>
  <c r="P145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T118"/>
  <c r="R119"/>
  <c r="R118"/>
  <c r="P119"/>
  <c r="P118"/>
  <c i="1" r="AU98"/>
  <c i="5" r="J115"/>
  <c r="J114"/>
  <c r="F114"/>
  <c r="F112"/>
  <c r="E110"/>
  <c r="J92"/>
  <c r="J91"/>
  <c r="F91"/>
  <c r="F89"/>
  <c r="E87"/>
  <c r="J18"/>
  <c r="E18"/>
  <c r="F115"/>
  <c r="J17"/>
  <c r="J12"/>
  <c r="J89"/>
  <c r="E7"/>
  <c r="E108"/>
  <c i="4" r="J37"/>
  <c r="J36"/>
  <c i="1" r="AY97"/>
  <c i="4" r="J35"/>
  <c i="1" r="AX97"/>
  <c i="4" r="BI148"/>
  <c r="BH148"/>
  <c r="BG148"/>
  <c r="BF148"/>
  <c r="T148"/>
  <c r="T147"/>
  <c r="T146"/>
  <c r="R148"/>
  <c r="R147"/>
  <c r="R146"/>
  <c r="R118"/>
  <c r="P148"/>
  <c r="P147"/>
  <c r="P146"/>
  <c r="P118"/>
  <c i="1" r="AU97"/>
  <c i="4"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T118"/>
  <c r="R119"/>
  <c r="P119"/>
  <c r="J115"/>
  <c r="J114"/>
  <c r="F114"/>
  <c r="F112"/>
  <c r="E110"/>
  <c r="J92"/>
  <c r="J91"/>
  <c r="F91"/>
  <c r="F89"/>
  <c r="E87"/>
  <c r="J18"/>
  <c r="E18"/>
  <c r="F92"/>
  <c r="J17"/>
  <c r="J12"/>
  <c r="J89"/>
  <c r="E7"/>
  <c r="E108"/>
  <c i="3" r="P256"/>
  <c r="J37"/>
  <c r="J36"/>
  <c i="1" r="AY96"/>
  <c i="3" r="J35"/>
  <c i="1" r="AX96"/>
  <c i="3" r="BI478"/>
  <c r="BH478"/>
  <c r="BG478"/>
  <c r="BF478"/>
  <c r="T478"/>
  <c r="R478"/>
  <c r="P478"/>
  <c r="BI475"/>
  <c r="BH475"/>
  <c r="BG475"/>
  <c r="BF475"/>
  <c r="T475"/>
  <c r="R475"/>
  <c r="P475"/>
  <c r="BI472"/>
  <c r="BH472"/>
  <c r="BG472"/>
  <c r="BF472"/>
  <c r="T472"/>
  <c r="R472"/>
  <c r="P472"/>
  <c r="BI455"/>
  <c r="BH455"/>
  <c r="BG455"/>
  <c r="BF455"/>
  <c r="T455"/>
  <c r="T447"/>
  <c r="R455"/>
  <c r="R447"/>
  <c r="P455"/>
  <c r="P447"/>
  <c r="BI448"/>
  <c r="BH448"/>
  <c r="BG448"/>
  <c r="BF448"/>
  <c r="T448"/>
  <c r="R448"/>
  <c r="P448"/>
  <c r="BI442"/>
  <c r="BH442"/>
  <c r="BG442"/>
  <c r="BF442"/>
  <c r="T442"/>
  <c r="R442"/>
  <c r="P442"/>
  <c r="BI440"/>
  <c r="BH440"/>
  <c r="BG440"/>
  <c r="BF440"/>
  <c r="T440"/>
  <c r="R440"/>
  <c r="P440"/>
  <c r="BI435"/>
  <c r="BH435"/>
  <c r="BG435"/>
  <c r="BF435"/>
  <c r="T435"/>
  <c r="R435"/>
  <c r="P435"/>
  <c r="BI433"/>
  <c r="BH433"/>
  <c r="BG433"/>
  <c r="BF433"/>
  <c r="T433"/>
  <c r="R433"/>
  <c r="P433"/>
  <c r="BI430"/>
  <c r="BH430"/>
  <c r="BG430"/>
  <c r="BF430"/>
  <c r="T430"/>
  <c r="R430"/>
  <c r="P430"/>
  <c r="BI427"/>
  <c r="BH427"/>
  <c r="BG427"/>
  <c r="BF427"/>
  <c r="T427"/>
  <c r="R427"/>
  <c r="P427"/>
  <c r="BI424"/>
  <c r="BH424"/>
  <c r="BG424"/>
  <c r="BF424"/>
  <c r="T424"/>
  <c r="R424"/>
  <c r="P424"/>
  <c r="BI421"/>
  <c r="BH421"/>
  <c r="BG421"/>
  <c r="BF421"/>
  <c r="T421"/>
  <c r="R421"/>
  <c r="P421"/>
  <c r="BI415"/>
  <c r="BH415"/>
  <c r="BG415"/>
  <c r="BF415"/>
  <c r="T415"/>
  <c r="R415"/>
  <c r="P415"/>
  <c r="BI409"/>
  <c r="BH409"/>
  <c r="BG409"/>
  <c r="BF409"/>
  <c r="T409"/>
  <c r="R409"/>
  <c r="P409"/>
  <c r="BI406"/>
  <c r="BH406"/>
  <c r="BG406"/>
  <c r="BF406"/>
  <c r="T406"/>
  <c r="R406"/>
  <c r="P406"/>
  <c r="BI400"/>
  <c r="BH400"/>
  <c r="BG400"/>
  <c r="BF400"/>
  <c r="T400"/>
  <c r="R400"/>
  <c r="P400"/>
  <c r="BI395"/>
  <c r="BH395"/>
  <c r="BG395"/>
  <c r="BF395"/>
  <c r="T395"/>
  <c r="R395"/>
  <c r="P395"/>
  <c r="BI380"/>
  <c r="BH380"/>
  <c r="BG380"/>
  <c r="BF380"/>
  <c r="T380"/>
  <c r="R380"/>
  <c r="P380"/>
  <c r="BI371"/>
  <c r="BH371"/>
  <c r="BG371"/>
  <c r="BF371"/>
  <c r="T371"/>
  <c r="R371"/>
  <c r="P371"/>
  <c r="BI364"/>
  <c r="BH364"/>
  <c r="BG364"/>
  <c r="BF364"/>
  <c r="T364"/>
  <c r="R364"/>
  <c r="P364"/>
  <c r="BI357"/>
  <c r="BH357"/>
  <c r="BG357"/>
  <c r="BF357"/>
  <c r="T357"/>
  <c r="R357"/>
  <c r="P357"/>
  <c r="BI342"/>
  <c r="BH342"/>
  <c r="BG342"/>
  <c r="BF342"/>
  <c r="T342"/>
  <c r="R342"/>
  <c r="P342"/>
  <c r="BI331"/>
  <c r="BH331"/>
  <c r="BG331"/>
  <c r="BF331"/>
  <c r="T331"/>
  <c r="R331"/>
  <c r="P331"/>
  <c r="BI324"/>
  <c r="BH324"/>
  <c r="BG324"/>
  <c r="BF324"/>
  <c r="T324"/>
  <c r="R324"/>
  <c r="P324"/>
  <c r="BI300"/>
  <c r="BH300"/>
  <c r="BG300"/>
  <c r="BF300"/>
  <c r="T300"/>
  <c r="R300"/>
  <c r="P300"/>
  <c r="BI287"/>
  <c r="BH287"/>
  <c r="BG287"/>
  <c r="BF287"/>
  <c r="T287"/>
  <c r="R287"/>
  <c r="P287"/>
  <c r="BI275"/>
  <c r="BH275"/>
  <c r="BG275"/>
  <c r="BF275"/>
  <c r="T275"/>
  <c r="R275"/>
  <c r="P275"/>
  <c r="BI257"/>
  <c r="BH257"/>
  <c r="BG257"/>
  <c r="BF257"/>
  <c r="T257"/>
  <c r="R257"/>
  <c r="P257"/>
  <c r="BI251"/>
  <c r="BH251"/>
  <c r="BG251"/>
  <c r="BF251"/>
  <c r="T251"/>
  <c r="T250"/>
  <c r="R251"/>
  <c r="R250"/>
  <c r="P251"/>
  <c r="P250"/>
  <c r="BI242"/>
  <c r="BH242"/>
  <c r="BG242"/>
  <c r="BF242"/>
  <c r="T242"/>
  <c r="R242"/>
  <c r="P242"/>
  <c r="BI236"/>
  <c r="BH236"/>
  <c r="BG236"/>
  <c r="BF236"/>
  <c r="T236"/>
  <c r="R236"/>
  <c r="P236"/>
  <c r="BI230"/>
  <c r="BH230"/>
  <c r="BG230"/>
  <c r="BF230"/>
  <c r="T230"/>
  <c r="R230"/>
  <c r="P230"/>
  <c r="BI223"/>
  <c r="BH223"/>
  <c r="BG223"/>
  <c r="BF223"/>
  <c r="T223"/>
  <c r="R223"/>
  <c r="P223"/>
  <c r="BI217"/>
  <c r="BH217"/>
  <c r="BG217"/>
  <c r="BF217"/>
  <c r="T217"/>
  <c r="R217"/>
  <c r="P217"/>
  <c r="BI211"/>
  <c r="BH211"/>
  <c r="BG211"/>
  <c r="BF211"/>
  <c r="T211"/>
  <c r="R211"/>
  <c r="P211"/>
  <c r="BI205"/>
  <c r="BH205"/>
  <c r="BG205"/>
  <c r="BF205"/>
  <c r="T205"/>
  <c r="R205"/>
  <c r="P205"/>
  <c r="BI196"/>
  <c r="BH196"/>
  <c r="BG196"/>
  <c r="BF196"/>
  <c r="T196"/>
  <c r="R196"/>
  <c r="P196"/>
  <c r="BI187"/>
  <c r="BH187"/>
  <c r="BG187"/>
  <c r="BF187"/>
  <c r="T187"/>
  <c r="R187"/>
  <c r="P187"/>
  <c r="BI181"/>
  <c r="BH181"/>
  <c r="BG181"/>
  <c r="BF181"/>
  <c r="T181"/>
  <c r="R181"/>
  <c r="P181"/>
  <c r="BI173"/>
  <c r="BH173"/>
  <c r="BG173"/>
  <c r="BF173"/>
  <c r="T173"/>
  <c r="R173"/>
  <c r="P173"/>
  <c r="BI165"/>
  <c r="BH165"/>
  <c r="BG165"/>
  <c r="BF165"/>
  <c r="T165"/>
  <c r="R165"/>
  <c r="P165"/>
  <c r="BI155"/>
  <c r="BH155"/>
  <c r="BG155"/>
  <c r="BF155"/>
  <c r="T155"/>
  <c r="R155"/>
  <c r="P155"/>
  <c r="BI148"/>
  <c r="BH148"/>
  <c r="BG148"/>
  <c r="BF148"/>
  <c r="T148"/>
  <c r="R148"/>
  <c r="P148"/>
  <c r="BI141"/>
  <c r="BH141"/>
  <c r="BG141"/>
  <c r="BF141"/>
  <c r="T141"/>
  <c r="R141"/>
  <c r="P141"/>
  <c r="BI134"/>
  <c r="BH134"/>
  <c r="BG134"/>
  <c r="BF134"/>
  <c r="T134"/>
  <c r="R134"/>
  <c r="P134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118"/>
  <c r="E7"/>
  <c r="E114"/>
  <c i="2" r="J281"/>
  <c r="J236"/>
  <c r="J37"/>
  <c r="J36"/>
  <c i="1" r="AY95"/>
  <c i="2" r="J35"/>
  <c i="1" r="AX95"/>
  <c i="2"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83"/>
  <c r="BH283"/>
  <c r="BG283"/>
  <c r="BF283"/>
  <c r="T283"/>
  <c r="T282"/>
  <c r="R283"/>
  <c r="R282"/>
  <c r="P283"/>
  <c r="P282"/>
  <c r="J101"/>
  <c r="BI275"/>
  <c r="BH275"/>
  <c r="BG275"/>
  <c r="BF275"/>
  <c r="T275"/>
  <c r="R275"/>
  <c r="P275"/>
  <c r="BI268"/>
  <c r="BH268"/>
  <c r="BG268"/>
  <c r="BF268"/>
  <c r="T268"/>
  <c r="R268"/>
  <c r="P268"/>
  <c r="BI261"/>
  <c r="BH261"/>
  <c r="BG261"/>
  <c r="BF261"/>
  <c r="T261"/>
  <c r="R261"/>
  <c r="P261"/>
  <c r="BI254"/>
  <c r="BH254"/>
  <c r="BG254"/>
  <c r="BF254"/>
  <c r="T254"/>
  <c r="R254"/>
  <c r="P254"/>
  <c r="BI245"/>
  <c r="BH245"/>
  <c r="BG245"/>
  <c r="BF245"/>
  <c r="T245"/>
  <c r="R245"/>
  <c r="P245"/>
  <c r="BI238"/>
  <c r="BH238"/>
  <c r="BG238"/>
  <c r="BF238"/>
  <c r="T238"/>
  <c r="R238"/>
  <c r="P238"/>
  <c r="J99"/>
  <c r="BI228"/>
  <c r="BH228"/>
  <c r="BG228"/>
  <c r="BF228"/>
  <c r="T228"/>
  <c r="R228"/>
  <c r="P228"/>
  <c r="BI222"/>
  <c r="BH222"/>
  <c r="BG222"/>
  <c r="BF222"/>
  <c r="T222"/>
  <c r="R222"/>
  <c r="P222"/>
  <c r="BI216"/>
  <c r="BH216"/>
  <c r="BG216"/>
  <c r="BF216"/>
  <c r="T216"/>
  <c r="R216"/>
  <c r="P216"/>
  <c r="BI209"/>
  <c r="BH209"/>
  <c r="BG209"/>
  <c r="BF209"/>
  <c r="T209"/>
  <c r="R209"/>
  <c r="P209"/>
  <c r="BI203"/>
  <c r="BH203"/>
  <c r="BG203"/>
  <c r="BF203"/>
  <c r="T203"/>
  <c r="R203"/>
  <c r="P203"/>
  <c r="BI197"/>
  <c r="BH197"/>
  <c r="BG197"/>
  <c r="BF197"/>
  <c r="T197"/>
  <c r="R197"/>
  <c r="P197"/>
  <c r="BI188"/>
  <c r="BH188"/>
  <c r="BG188"/>
  <c r="BF188"/>
  <c r="T188"/>
  <c r="R188"/>
  <c r="P188"/>
  <c r="BI179"/>
  <c r="BH179"/>
  <c r="BG179"/>
  <c r="BF179"/>
  <c r="T179"/>
  <c r="R179"/>
  <c r="P179"/>
  <c r="BI173"/>
  <c r="BH173"/>
  <c r="BG173"/>
  <c r="BF173"/>
  <c r="T173"/>
  <c r="R173"/>
  <c r="P173"/>
  <c r="P125"/>
  <c r="BI167"/>
  <c r="BH167"/>
  <c r="BG167"/>
  <c r="BF167"/>
  <c r="T167"/>
  <c r="R167"/>
  <c r="P167"/>
  <c r="BI161"/>
  <c r="BH161"/>
  <c r="BG161"/>
  <c r="BF161"/>
  <c r="T161"/>
  <c r="R161"/>
  <c r="P161"/>
  <c r="BI152"/>
  <c r="BH152"/>
  <c r="BG152"/>
  <c r="BF152"/>
  <c r="T152"/>
  <c r="R152"/>
  <c r="P152"/>
  <c r="BI146"/>
  <c r="BH146"/>
  <c r="BG146"/>
  <c r="BF146"/>
  <c r="T146"/>
  <c r="R146"/>
  <c r="P146"/>
  <c r="BI140"/>
  <c r="BH140"/>
  <c r="BG140"/>
  <c r="BF140"/>
  <c r="T140"/>
  <c r="R140"/>
  <c r="P140"/>
  <c r="BI133"/>
  <c r="BH133"/>
  <c r="BG133"/>
  <c r="BF133"/>
  <c r="T133"/>
  <c r="R133"/>
  <c r="P133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117"/>
  <c r="E7"/>
  <c r="E113"/>
  <c i="1" r="L90"/>
  <c r="AM90"/>
  <c r="AM89"/>
  <c r="L89"/>
  <c r="AM87"/>
  <c r="L87"/>
  <c r="L85"/>
  <c r="L84"/>
  <c i="2" r="J268"/>
  <c r="BK161"/>
  <c r="BK173"/>
  <c r="BK209"/>
  <c r="J179"/>
  <c r="F34"/>
  <c i="3" r="BK331"/>
  <c r="BK421"/>
  <c r="J395"/>
  <c r="J472"/>
  <c r="J217"/>
  <c r="J324"/>
  <c r="BK217"/>
  <c i="5" r="BK119"/>
  <c i="3" r="BK427"/>
  <c r="BK400"/>
  <c r="BK165"/>
  <c r="J331"/>
  <c r="BK395"/>
  <c r="BK448"/>
  <c r="J421"/>
  <c r="J127"/>
  <c r="J300"/>
  <c r="BK242"/>
  <c r="BK357"/>
  <c r="J134"/>
  <c r="J430"/>
  <c r="BK300"/>
  <c i="4" r="J139"/>
  <c r="BK139"/>
  <c i="5" r="BK135"/>
  <c r="BK140"/>
  <c i="2" r="BK283"/>
  <c r="J245"/>
  <c r="BK303"/>
  <c r="BK261"/>
  <c r="J161"/>
  <c r="J254"/>
  <c r="J261"/>
  <c i="3" r="BK475"/>
  <c r="J433"/>
  <c r="BK141"/>
  <c r="BK275"/>
  <c r="J435"/>
  <c r="BK181"/>
  <c i="5" r="BK142"/>
  <c r="J137"/>
  <c r="BK137"/>
  <c i="2" r="J297"/>
  <c r="J126"/>
  <c r="BK228"/>
  <c r="J133"/>
  <c r="J275"/>
  <c r="BK216"/>
  <c r="BK179"/>
  <c r="BK297"/>
  <c r="J140"/>
  <c i="1" r="AS94"/>
  <c i="3" r="BK155"/>
  <c r="J424"/>
  <c r="J342"/>
  <c r="BK424"/>
  <c r="BK148"/>
  <c r="BK406"/>
  <c r="BK433"/>
  <c r="BK236"/>
  <c r="J187"/>
  <c r="BK127"/>
  <c r="J223"/>
  <c r="BK187"/>
  <c i="4" r="J148"/>
  <c r="BK144"/>
  <c r="J135"/>
  <c r="J137"/>
  <c i="5" r="J146"/>
  <c r="BK146"/>
  <c r="BK130"/>
  <c r="J140"/>
  <c i="4" r="BK135"/>
  <c i="5" r="J135"/>
  <c i="2" r="J283"/>
  <c r="BK188"/>
  <c r="J173"/>
  <c r="BK238"/>
  <c i="3" r="J287"/>
  <c r="J236"/>
  <c r="J251"/>
  <c i="5" r="J127"/>
  <c i="3" r="J173"/>
  <c r="J165"/>
  <c r="BK472"/>
  <c r="J196"/>
  <c r="BK409"/>
  <c r="J148"/>
  <c i="4" r="BK142"/>
  <c i="5" r="J130"/>
  <c r="J142"/>
  <c i="3" r="J442"/>
  <c r="BK415"/>
  <c r="BK478"/>
  <c r="J371"/>
  <c r="BK324"/>
  <c i="4" r="J144"/>
  <c r="J121"/>
  <c r="BK129"/>
  <c r="BK119"/>
  <c i="5" r="J119"/>
  <c r="J123"/>
  <c i="2" r="BK275"/>
  <c i="4" r="J132"/>
  <c i="2" r="J228"/>
  <c r="J222"/>
  <c r="BK133"/>
  <c i="3" r="J448"/>
  <c r="J475"/>
  <c r="J380"/>
  <c r="J275"/>
  <c r="BK251"/>
  <c r="BK287"/>
  <c r="J415"/>
  <c r="BK257"/>
  <c i="4" r="J124"/>
  <c r="J119"/>
  <c i="2" r="J167"/>
  <c r="BK197"/>
  <c r="J188"/>
  <c r="J303"/>
  <c r="BK126"/>
  <c i="3" r="BK430"/>
  <c r="J400"/>
  <c r="J440"/>
  <c i="2" r="BK146"/>
  <c r="J216"/>
  <c r="J209"/>
  <c r="F37"/>
  <c i="3" r="BK342"/>
  <c i="4" r="BK137"/>
  <c r="BK132"/>
  <c i="5" r="BK121"/>
  <c i="2" r="BK268"/>
  <c r="J146"/>
  <c r="J238"/>
  <c r="BK203"/>
  <c r="BK300"/>
  <c r="J152"/>
  <c r="J197"/>
  <c r="J34"/>
  <c i="3" r="BK196"/>
  <c r="J409"/>
  <c r="BK455"/>
  <c r="J427"/>
  <c r="BK223"/>
  <c r="J141"/>
  <c r="BK435"/>
  <c r="J257"/>
  <c r="BK134"/>
  <c i="4" r="BK148"/>
  <c r="BK121"/>
  <c r="BK127"/>
  <c i="5" r="J121"/>
  <c r="J125"/>
  <c i="2" r="BK167"/>
  <c r="BK245"/>
  <c i="3" r="J455"/>
  <c r="J357"/>
  <c r="J478"/>
  <c r="J181"/>
  <c r="BK211"/>
  <c r="J205"/>
  <c r="BK440"/>
  <c r="BK371"/>
  <c r="BK205"/>
  <c r="J230"/>
  <c r="J242"/>
  <c r="BK173"/>
  <c r="BK230"/>
  <c i="5" r="BK123"/>
  <c i="2" r="BK152"/>
  <c r="BK222"/>
  <c r="BK140"/>
  <c r="J300"/>
  <c r="J203"/>
  <c r="BK254"/>
  <c r="F36"/>
  <c i="3" r="J211"/>
  <c r="J155"/>
  <c i="4" r="BK124"/>
  <c r="J142"/>
  <c r="J129"/>
  <c i="5" r="BK125"/>
  <c r="BK133"/>
  <c i="3" r="BK442"/>
  <c r="BK364"/>
  <c r="J406"/>
  <c r="BK380"/>
  <c r="J364"/>
  <c i="5" r="BK127"/>
  <c i="4" r="J127"/>
  <c i="5" r="J133"/>
  <c i="2" r="F35"/>
  <c l="1" r="BK296"/>
  <c r="J296"/>
  <c r="J103"/>
  <c r="T125"/>
  <c r="T296"/>
  <c r="T237"/>
  <c r="R296"/>
  <c r="BK237"/>
  <c r="J237"/>
  <c r="J100"/>
  <c i="3" r="T126"/>
  <c r="T394"/>
  <c r="BK323"/>
  <c r="J323"/>
  <c r="J101"/>
  <c r="P471"/>
  <c r="R394"/>
  <c i="2" r="R125"/>
  <c i="3" r="P126"/>
  <c r="P323"/>
  <c r="BK256"/>
  <c r="J256"/>
  <c r="J100"/>
  <c r="R323"/>
  <c r="T471"/>
  <c i="2" r="BK125"/>
  <c r="J125"/>
  <c r="J98"/>
  <c r="P237"/>
  <c i="3" r="R256"/>
  <c r="BK394"/>
  <c r="J394"/>
  <c r="J102"/>
  <c r="BK471"/>
  <c r="J471"/>
  <c r="J104"/>
  <c r="R126"/>
  <c r="T323"/>
  <c i="2" r="R237"/>
  <c r="P296"/>
  <c i="3" r="BK126"/>
  <c r="J126"/>
  <c r="J98"/>
  <c r="T256"/>
  <c r="P394"/>
  <c r="R471"/>
  <c i="2" r="BK282"/>
  <c r="J282"/>
  <c r="J102"/>
  <c i="3" r="BK447"/>
  <c r="J447"/>
  <c r="J103"/>
  <c i="4" r="BK147"/>
  <c r="J147"/>
  <c r="J98"/>
  <c i="3" r="BK250"/>
  <c r="J250"/>
  <c r="J99"/>
  <c i="5" r="BK145"/>
  <c r="J145"/>
  <c r="J98"/>
  <c r="E85"/>
  <c r="F92"/>
  <c r="J112"/>
  <c r="BE135"/>
  <c r="BE119"/>
  <c r="BE125"/>
  <c r="BE130"/>
  <c r="BE133"/>
  <c r="BE140"/>
  <c r="BE142"/>
  <c r="BE146"/>
  <c r="BE121"/>
  <c r="BE123"/>
  <c r="BE127"/>
  <c r="BE137"/>
  <c i="4" r="E85"/>
  <c i="3" r="BK125"/>
  <c r="J125"/>
  <c r="J97"/>
  <c i="4" r="BE132"/>
  <c r="BE135"/>
  <c r="BE142"/>
  <c r="BE121"/>
  <c r="BE129"/>
  <c r="BE139"/>
  <c r="J112"/>
  <c r="BE119"/>
  <c r="BE124"/>
  <c r="F115"/>
  <c r="BE137"/>
  <c r="BE148"/>
  <c r="BE127"/>
  <c r="BE144"/>
  <c i="3" r="BE236"/>
  <c r="BE251"/>
  <c r="BE342"/>
  <c r="BE415"/>
  <c r="BE165"/>
  <c r="BE409"/>
  <c r="BE424"/>
  <c r="BE442"/>
  <c r="BE421"/>
  <c r="BE331"/>
  <c r="BE400"/>
  <c i="2" r="BK124"/>
  <c r="BK123"/>
  <c r="J123"/>
  <c i="3" r="BE134"/>
  <c r="BE364"/>
  <c r="E85"/>
  <c r="BE173"/>
  <c r="BE435"/>
  <c r="BE211"/>
  <c r="BE217"/>
  <c r="BE230"/>
  <c r="BE242"/>
  <c r="BE380"/>
  <c r="BE430"/>
  <c r="BE440"/>
  <c r="BE448"/>
  <c r="J89"/>
  <c r="F121"/>
  <c r="BE148"/>
  <c r="BE223"/>
  <c r="BE406"/>
  <c r="BE127"/>
  <c r="BE357"/>
  <c r="BE155"/>
  <c r="BE287"/>
  <c r="BE300"/>
  <c r="BE395"/>
  <c r="BE433"/>
  <c r="BE275"/>
  <c r="BE141"/>
  <c r="BE187"/>
  <c r="BE196"/>
  <c r="BE427"/>
  <c r="BE455"/>
  <c r="BE181"/>
  <c r="BE205"/>
  <c r="BE257"/>
  <c r="BE324"/>
  <c r="BE371"/>
  <c r="BE472"/>
  <c r="BE475"/>
  <c r="BE478"/>
  <c i="2" r="F92"/>
  <c r="BE133"/>
  <c r="BE245"/>
  <c r="E85"/>
  <c r="BE146"/>
  <c r="BE126"/>
  <c r="BE254"/>
  <c i="1" r="BC95"/>
  <c i="2" r="BE300"/>
  <c i="1" r="BA95"/>
  <c i="2" r="BE152"/>
  <c r="BE167"/>
  <c r="BE173"/>
  <c r="BE203"/>
  <c r="BE261"/>
  <c i="1" r="AW95"/>
  <c i="2" r="J89"/>
  <c r="BE179"/>
  <c r="BE188"/>
  <c r="BE197"/>
  <c r="BE209"/>
  <c r="BE216"/>
  <c r="BE222"/>
  <c r="BE228"/>
  <c r="BE238"/>
  <c r="BE303"/>
  <c i="1" r="BB95"/>
  <c i="2" r="BE161"/>
  <c r="BE283"/>
  <c r="BE297"/>
  <c r="BE275"/>
  <c r="BE140"/>
  <c r="BE268"/>
  <c i="1" r="BD95"/>
  <c i="3" r="F37"/>
  <c i="1" r="BD96"/>
  <c i="3" r="F36"/>
  <c i="1" r="BC96"/>
  <c i="3" r="F35"/>
  <c i="1" r="BB96"/>
  <c i="3" r="F34"/>
  <c i="1" r="BA96"/>
  <c i="2" r="J30"/>
  <c i="4" r="J34"/>
  <c i="1" r="AW97"/>
  <c i="4" r="F36"/>
  <c i="1" r="BC97"/>
  <c i="5" r="F36"/>
  <c i="1" r="BC98"/>
  <c i="4" r="F35"/>
  <c i="1" r="BB97"/>
  <c i="5" r="J34"/>
  <c i="1" r="AW98"/>
  <c i="5" r="F37"/>
  <c i="1" r="BD98"/>
  <c i="3" r="J34"/>
  <c i="1" r="AW96"/>
  <c i="4" r="F37"/>
  <c i="1" r="BD97"/>
  <c i="4" r="F34"/>
  <c i="1" r="BA97"/>
  <c i="5" r="F34"/>
  <c i="1" r="BA98"/>
  <c i="5" r="F35"/>
  <c i="1" r="BB98"/>
  <c i="2" l="1" r="P124"/>
  <c r="P123"/>
  <c i="1" r="AU95"/>
  <c i="2" r="R124"/>
  <c r="R123"/>
  <c i="3" r="P125"/>
  <c r="P124"/>
  <c i="1" r="AU96"/>
  <c i="3" r="R125"/>
  <c r="R124"/>
  <c r="T125"/>
  <c r="T124"/>
  <c i="2" r="T124"/>
  <c r="T123"/>
  <c i="4" r="BK146"/>
  <c r="J146"/>
  <c r="J97"/>
  <c i="5" r="BK144"/>
  <c r="J144"/>
  <c r="J97"/>
  <c i="3" r="BK124"/>
  <c r="J124"/>
  <c r="J96"/>
  <c i="1" r="AG95"/>
  <c i="2" r="J124"/>
  <c r="J97"/>
  <c r="J96"/>
  <c r="J33"/>
  <c i="1" r="AV95"/>
  <c r="AT95"/>
  <c r="AN95"/>
  <c i="4" r="F33"/>
  <c i="1" r="AZ97"/>
  <c r="BC94"/>
  <c r="W32"/>
  <c i="2" r="F33"/>
  <c i="1" r="AZ95"/>
  <c i="3" r="J33"/>
  <c i="1" r="AV96"/>
  <c r="AT96"/>
  <c i="5" r="F33"/>
  <c i="1" r="AZ98"/>
  <c i="3" r="F33"/>
  <c i="1" r="AZ96"/>
  <c r="BB94"/>
  <c r="AX94"/>
  <c r="BA94"/>
  <c r="W30"/>
  <c i="4" r="J33"/>
  <c i="1" r="AV97"/>
  <c r="AT97"/>
  <c r="BD94"/>
  <c r="W33"/>
  <c i="5" r="J33"/>
  <c i="1" r="AV98"/>
  <c r="AT98"/>
  <c i="5" l="1" r="BK118"/>
  <c r="J118"/>
  <c r="J96"/>
  <c i="4" r="BK118"/>
  <c r="J118"/>
  <c r="J96"/>
  <c i="2" r="J39"/>
  <c i="1" r="AU94"/>
  <c i="3" r="J30"/>
  <c i="1" r="AG96"/>
  <c r="AW94"/>
  <c r="AK30"/>
  <c r="AZ94"/>
  <c r="AV94"/>
  <c r="AK29"/>
  <c r="AY94"/>
  <c r="W31"/>
  <c i="3" l="1" r="J39"/>
  <c i="1" r="AN96"/>
  <c i="5" r="J30"/>
  <c i="1" r="AG98"/>
  <c r="AT94"/>
  <c i="4" r="J30"/>
  <c i="1" r="AG97"/>
  <c r="W29"/>
  <c i="5" l="1" r="J39"/>
  <c i="4" r="J39"/>
  <c i="1" r="AN97"/>
  <c r="AN98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<sst xmlns="http://schemas.openxmlformats.org/spreadsheetml/2006/main">
  <si>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</si>
  <si>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</si>
  <si>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</si>
  <si>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</si>
  <si>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</si>
  <si>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{37669ebe-18bf-46f6-bbc0-d497ea80f3b3}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</si>
  <si>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</si>
  <si>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</si>
  <si>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</si>
  <si>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</si>
  <si>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</si>
  <si>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</si>
  <si>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</si>
  <si>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</si>
  <si>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1387/006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</si>
  <si>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</si>
  <si>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</si>
  <si>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potoků Radimovický a Svrabovský</t>
  </si>
  <si>
    <t>KSO:</t>
  </si>
  <si>
    <t>CC-CZ:</t>
  </si>
  <si>
    <t>Místo:</t>
  </si>
  <si>
    <t>Náchod u Tábora</t>
  </si>
  <si>
    <t>Datum:</t>
  </si>
  <si>
    <t>22. 5. 2024</t>
  </si>
  <si>
    <t>Zadavatel:</t>
  </si>
  <si>
    <t>IČ:</t>
  </si>
  <si>
    <t>01312774</t>
  </si>
  <si>
    <t>Česká republika – Státní pozemkový úřad</t>
  </si>
  <si>
    <t>DIČ:</t>
  </si>
  <si>
    <t>CZ01312774</t>
  </si>
  <si>
    <t>Uchazeč:</t>
  </si>
  <si>
    <t>Vyplň údaj</t>
  </si>
  <si>
    <t>Projektant:</t>
  </si>
  <si>
    <t>Ing. Pavel Benda</t>
  </si>
  <si>
    <t>True</t>
  </si>
  <si>
    <t>Zpracovatel:</t>
  </si>
  <si>
    <t>47116901</t>
  </si>
  <si>
    <t xml:space="preserve">Vodohospodárský rozvoj a výstavba a.s. </t>
  </si>
  <si>
    <t>CZ47116901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</si>
  <si>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</si>
  <si>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</si>
  <si>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</si>
  <si>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</si>
  <si>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</si>
  <si>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</si>
  <si>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</si>
  <si>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</si>
  <si>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</si>
  <si>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</si>
  <si>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</si>
  <si>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</si>
  <si>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</si>
  <si>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</si>
  <si>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</si>
  <si>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</si>
  <si>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</si>
  <si>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</si>
  <si>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</si>
  <si>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</si>
  <si>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</si>
  <si>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</si>
  <si>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</si>
  <si>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</si>
  <si>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</si>
  <si>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</si>
  <si>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</si>
  <si>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</si>
  <si>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</si>
  <si>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</si>
  <si>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</si>
  <si>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</si>
  <si>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</si>
  <si>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</si>
  <si>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</si>
  <si>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</si>
  <si>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</si>
  <si>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</si>
  <si>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</si>
  <si>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</si>
  <si>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</si>
  <si>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</si>
  <si>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</si>
  <si>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</si>
  <si>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</si>
  <si>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</si>
  <si>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2</t>
  </si>
  <si>
    <t>Svrabovský potok</t>
  </si>
  <si>
    <t>STA</t>
  </si>
  <si>
    <t>1</t>
  </si>
  <si>
    <t>{36c1e4af-4828-404e-8c05-d1b185c41b56}</t>
  </si>
  <si>
    <t>2</t>
  </si>
  <si>
    <t>SO 1</t>
  </si>
  <si>
    <t>Radimovický potok</t>
  </si>
  <si>
    <t>{670325a5-37d5-4b80-ad44-b1a95ac9f33c}</t>
  </si>
  <si>
    <t>VON SO1</t>
  </si>
  <si>
    <t>VON SO 1 - Radimovický potok</t>
  </si>
  <si>
    <t>{a10e7da0-2c70-4821-a1d9-812b299aeff4}</t>
  </si>
  <si>
    <t>VON SO2</t>
  </si>
  <si>
    <t>VON SO 2 - Svrabovský potok</t>
  </si>
  <si>
    <t>{76d1610e-c29f-45be-9f94-4894b3cfbf9b}</t>
  </si>
  <si>
    <t>KRYCÍ LIST SOUPISU PRACÍ</t>
  </si>
  <si>
    <t>Objekt:</t>
  </si>
  <si>
    <t>SO 2 - Svrabovský potok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</si>
  <si>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</si>
  <si>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</si>
  <si>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</si>
  <si>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</si>
  <si>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</si>
  <si>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</si>
  <si>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</si>
  <si>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</si>
  <si>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</si>
  <si>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8 - Vedení trubní dálková a přípojná</t>
  </si>
  <si>
    <t xml:space="preserve">    9 - Ostatní konstrukce a práce, bourání</t>
  </si>
  <si>
    <t xml:space="preserve">    997 - Doprava suti a vybouraných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</si>
  <si>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</si>
  <si>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</si>
  <si>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</si>
  <si>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</si>
  <si>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</si>
  <si>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</si>
  <si>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</si>
  <si>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</si>
  <si>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</si>
  <si>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</si>
  <si>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</si>
  <si>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</si>
  <si>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</si>
  <si>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</si>
  <si>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</si>
  <si>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</si>
  <si>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</si>
  <si>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</si>
  <si>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114203101</t>
  </si>
  <si>
    <t>Rozebrání dlažeb z lomového kamene nebo betonových tvárnic na sucho</t>
  </si>
  <si>
    <t>m3</t>
  </si>
  <si>
    <t>CS ÚRS 2025 02</t>
  </si>
  <si>
    <t>4</t>
  </si>
  <si>
    <t>1322630739</t>
  </si>
  <si>
    <t>PP</t>
  </si>
  <si>
    <t>Rozebrání dlažeb nebo záhozů s naložením na dopravní prostředek dlažeb z lomového kamene nebo betonových tvárnic na sucho nebo se spárami vyplněnými pískem nebo drnem</t>
  </si>
  <si>
    <t>Online PSC</t>
  </si>
  <si>
    <t>https://podminky.urs.cz/item/CS_URS_2025_02/114203101</t>
  </si>
  <si>
    <t>VV</t>
  </si>
  <si>
    <t>"Odstranění stávajícího opevnění koryta"</t>
  </si>
  <si>
    <t>"délka opevnění * plocha v řezu"</t>
  </si>
  <si>
    <t>1157*0,065</t>
  </si>
  <si>
    <t>Součet</t>
  </si>
  <si>
    <t>121112003</t>
  </si>
  <si>
    <t>Sejmutí ornice tl vrstvy do 200 mm ručně</t>
  </si>
  <si>
    <t>m2</t>
  </si>
  <si>
    <t>-869222169</t>
  </si>
  <si>
    <t>Sejmutí ornice ručně při souvislé ploše, tl. vrstvy do 200 mm</t>
  </si>
  <si>
    <t>https://podminky.urs.cz/item/CS_URS_2025_02/121112003</t>
  </si>
  <si>
    <t>"viz D.1.2. Bilance zemin"</t>
  </si>
  <si>
    <t>"malé koryto na 2 rýče"</t>
  </si>
  <si>
    <t>288,5</t>
  </si>
  <si>
    <t>3</t>
  </si>
  <si>
    <t>121151105</t>
  </si>
  <si>
    <t>Sejmutí ornice plochy do 100 m2 tl vrstvy přes 250 do 300 mm strojně</t>
  </si>
  <si>
    <t>-601647992</t>
  </si>
  <si>
    <t>Sejmutí ornice strojně při souvislé ploše do 100 m2, tl. vrstvy přes 250 do 300 mm</t>
  </si>
  <si>
    <t>https://podminky.urs.cz/item/CS_URS_2025_02/121151105</t>
  </si>
  <si>
    <t>"T11" 93,8</t>
  </si>
  <si>
    <t>121151113</t>
  </si>
  <si>
    <t>Sejmutí ornice plochy do 500 m2 tl vrstvy do 200 mm strojně</t>
  </si>
  <si>
    <t>-978930924</t>
  </si>
  <si>
    <t>Sejmutí ornice strojně při souvislé ploše přes 100 do 500 m2, tl. vrstvy do 200 mm</t>
  </si>
  <si>
    <t>https://podminky.urs.cz/item/CS_URS_2025_02/121151113</t>
  </si>
  <si>
    <t>"Široké koryto" 1975</t>
  </si>
  <si>
    <t>5</t>
  </si>
  <si>
    <t>121151115</t>
  </si>
  <si>
    <t>Sejmutí ornice plochy do 500 m2 tl vrstvy přes 250 do 300 mm strojně</t>
  </si>
  <si>
    <t>-1907895914</t>
  </si>
  <si>
    <t>Sejmutí ornice strojně při souvislé ploše přes 100 do 500 m2, tl. vrstvy přes 250 do 300 mm</t>
  </si>
  <si>
    <t>https://podminky.urs.cz/item/CS_URS_2025_02/121151115</t>
  </si>
  <si>
    <t>"T12" 157</t>
  </si>
  <si>
    <t>"T13" 126</t>
  </si>
  <si>
    <t>"T15" 165,7</t>
  </si>
  <si>
    <t>"T16" 197,3</t>
  </si>
  <si>
    <t>6</t>
  </si>
  <si>
    <t>121151124</t>
  </si>
  <si>
    <t>Sejmutí ornice plochy přes 500 m2 tl vrstvy přes 200 do 250 mm strojně</t>
  </si>
  <si>
    <t>1660349416</t>
  </si>
  <si>
    <t>Sejmutí ornice strojně při souvislé ploše přes 500 m2, tl. vrstvy přes 200 do 250 mm</t>
  </si>
  <si>
    <t>https://podminky.urs.cz/item/CS_URS_2025_02/121151124</t>
  </si>
  <si>
    <t>"M5" 590,8</t>
  </si>
  <si>
    <t>7</t>
  </si>
  <si>
    <t>121151125</t>
  </si>
  <si>
    <t>Sejmutí ornice plochy přes 500 m2 tl vrstvy přes 250 do 300 mm strojně</t>
  </si>
  <si>
    <t>1142552562</t>
  </si>
  <si>
    <t>Sejmutí ornice strojně při souvislé ploše přes 500 m2, tl. vrstvy přes 250 do 300 mm</t>
  </si>
  <si>
    <t>https://podminky.urs.cz/item/CS_URS_2025_02/121151125</t>
  </si>
  <si>
    <t>"T14" 749,5</t>
  </si>
  <si>
    <t>8</t>
  </si>
  <si>
    <t>122151106</t>
  </si>
  <si>
    <t>Odkopávky a prokopávky nezapažené v hornině třídy těžitelnosti I skupiny 1 a 2 objem do 5000 m3 strojně</t>
  </si>
  <si>
    <t>-563116142</t>
  </si>
  <si>
    <t>Odkopávky a prokopávky nezapažené strojně v hornině třídy těžitelnosti I skupiny 1 a 2 přes 1 000 do 5 000 m3</t>
  </si>
  <si>
    <t>https://podminky.urs.cz/item/CS_URS_2025_02/122151106</t>
  </si>
  <si>
    <t>"Výkop tůní" 935,4</t>
  </si>
  <si>
    <t>9</t>
  </si>
  <si>
    <t>162251102</t>
  </si>
  <si>
    <t>Vodorovné přemístění přes 20 do 50 m výkopku/sypaniny z horniny třídy těžitelnosti I skupiny 1 až 3</t>
  </si>
  <si>
    <t>-48459196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</si>
  <si>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</si>
  <si>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https://podminky.urs.cz/item/CS_URS_2025_02/162251102</t>
  </si>
  <si>
    <t>viz D.1</t>
  </si>
  <si>
    <t>"Přemístění výkopků v rámci staveniště"</t>
  </si>
  <si>
    <t>"20% celkových výkopů" 935,4*0,2</t>
  </si>
  <si>
    <t>Přesun ornice 1/2</t>
  </si>
  <si>
    <t>805,7/2</t>
  </si>
  <si>
    <t>10</t>
  </si>
  <si>
    <t>162351103</t>
  </si>
  <si>
    <t>Vodorovné přemístění přes 50 do 500 m výkopku/sypaniny z horniny třídy těžitelnosti I skupiny 1 až 3</t>
  </si>
  <si>
    <t>622380034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</si>
  <si>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</si>
  <si>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https://podminky.urs.cz/item/CS_URS_2025_02/162351103</t>
  </si>
  <si>
    <t>"30% celkových výkopů" 935,4*0,3</t>
  </si>
  <si>
    <t>11</t>
  </si>
  <si>
    <t>162351104</t>
  </si>
  <si>
    <t>Vodorovné přemístění přes 500 do 1000 m výkopku/sypaniny z horniny třídy těžitelnosti I skupiny 1 až 3</t>
  </si>
  <si>
    <t>870835975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</si>
  <si>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</si>
  <si>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https://podminky.urs.cz/item/CS_URS_2025_02/162351104</t>
  </si>
  <si>
    <t>162451105</t>
  </si>
  <si>
    <t>Vodorovné přemístění přes 1 000 do 1500 m výkopku/sypaniny z horniny třídy těžitelnosti I skupiny 1 až 3</t>
  </si>
  <si>
    <t>-636668964</t>
  </si>
  <si>
    <t>Vodorovné přemístění výkopku nebo sypaniny po suchu na obvyklém dopravním prostředku, bez naložení výkopku, avšak se složením bez rozhrnutí z horniny třídy těžitelnosti I skupiny 1 až 3 na vzdálenost přes 1 000 do 1 500 m</t>
  </si>
  <si>
    <t>https://podminky.urs.cz/item/CS_URS_2025_02/162451105</t>
  </si>
  <si>
    <t>13</t>
  </si>
  <si>
    <t>171151103</t>
  </si>
  <si>
    <t>Uložení sypaniny z hornin soudržných do násypů zhutněných strojně</t>
  </si>
  <si>
    <t>-642676744</t>
  </si>
  <si>
    <t>Uložení sypanin do násypů strojně s rozprostřením sypaniny ve vrstvách a s hrubým urovnáním zhutněných z hornin soudržných jakékoliv třídy těžitelnosti</t>
  </si>
  <si>
    <t>https://podminky.urs.cz/item/CS_URS_2025_02/171151103</t>
  </si>
  <si>
    <t>"Zásyp koryta" 2645,4</t>
  </si>
  <si>
    <t>"Uložení přebytku zeminy" 753,4/2</t>
  </si>
  <si>
    <t>14</t>
  </si>
  <si>
    <t>181351115</t>
  </si>
  <si>
    <t>Rozprostření ornice tl vrstvy přes 250 do 300 mm pl přes 500 m2 v rovině nebo ve svahu do 1:5 strojně</t>
  </si>
  <si>
    <t>1021234608</t>
  </si>
  <si>
    <t>Rozprostření a urovnání ornice v rovině nebo ve svahu sklonu do 1:5 strojně při souvislé ploše přes 500 m2, tl. vrstvy přes 250 do 300 mm</t>
  </si>
  <si>
    <t>https://podminky.urs.cz/item/CS_URS_2025_02/181351115</t>
  </si>
  <si>
    <t>2527,2</t>
  </si>
  <si>
    <t>15</t>
  </si>
  <si>
    <t>R02</t>
  </si>
  <si>
    <t>Montáž dřevěné přehrážky</t>
  </si>
  <si>
    <t>ks</t>
  </si>
  <si>
    <t>2029933159</t>
  </si>
  <si>
    <t xml:space="preserve">Montáž dřevěných přehrážek stabilizujících zásyp rušeného koryta
</t>
  </si>
  <si>
    <t>P</t>
  </si>
  <si>
    <t xml:space="preserve">Poznámka k položce:_x000d_
Přehrážka do přelivu_x000d_
- Hradící část přehrážky: 4-8 ks kulatina ze smrkového dřeva, odkorněná, průměr 0,15 m_x000d_
-Stabilizační kůly: 2s kulatina ze smrkového dřeva, odkorněná, průměr 0,25 m_x000d_
_x000d_
</t>
  </si>
  <si>
    <t>"Montáž dřevěných přehrážek stabilizujících zásyp rušeného koryta"</t>
  </si>
  <si>
    <t>"počet přehrážek na Radimovickém korytě" 40</t>
  </si>
  <si>
    <t>16</t>
  </si>
  <si>
    <t>M</t>
  </si>
  <si>
    <t>R03</t>
  </si>
  <si>
    <t>Dřevěné kulatiny pro stavbu přehrážek</t>
  </si>
  <si>
    <t>1540777268</t>
  </si>
  <si>
    <t>Dřevěné kulatiny z jedlového dřeva pro stavbu přehrážek průměru 0,15m a 0,25m, odkorněné</t>
  </si>
  <si>
    <t>Poznámka k položce:_x000d_
Dřevěné kulatiny pro stavbu přehrážek průměru 0,15 m, odkorněné_x000d_
Dřevěné kulatiny pro stavbu přehrážek průměru 0,25 m, odkorněné</t>
  </si>
  <si>
    <t>"Kulatiny průměru 0,15m a 0,25 m pro stavbu přehrážek"</t>
  </si>
  <si>
    <t>"viz D.1.3. Množství dřeva pro přehrážky"</t>
  </si>
  <si>
    <t>"počet přehrážek * objem pro 1 přehrážku"</t>
  </si>
  <si>
    <t>40*0,62439</t>
  </si>
  <si>
    <t>Zakládání</t>
  </si>
  <si>
    <t>Vodorovné konstrukce</t>
  </si>
  <si>
    <t>17</t>
  </si>
  <si>
    <t>451571413</t>
  </si>
  <si>
    <t>Podklad pod dlažbu z kameniva tl přes 150 do 200 mm</t>
  </si>
  <si>
    <t>-2112400694</t>
  </si>
  <si>
    <t>Podklad pod dlažbu z kameniva tl. přes 150 do 200 mm</t>
  </si>
  <si>
    <t>https://podminky.urs.cz/item/CS_URS_2025_02/451571413</t>
  </si>
  <si>
    <t>"Podsyp pod kamennou rovnaninou do 80 kg ze štěrkodrti fr. 4/32"</t>
  </si>
  <si>
    <t>"počet brodů * plochy polí lehké rovnaniny v brodu"</t>
  </si>
  <si>
    <t>2*(2*4,76+4,49)</t>
  </si>
  <si>
    <t>18</t>
  </si>
  <si>
    <t>463211143</t>
  </si>
  <si>
    <t>Rovnanina objemu do 3 m3 z lomového kamene tříděného hmotnosti přes 200 kg s urovnáním líce</t>
  </si>
  <si>
    <t>1249670686</t>
  </si>
  <si>
    <t>Rovnanina z lomového kamene neupraveného pro podélné i příčné objekty objemu do 3 m3 z kamene tříděného, s urovnáním líce a vyklínováním spár úlomky kamene hmotnost jednotlivých kamenů přes 200 kg</t>
  </si>
  <si>
    <t>https://podminky.urs.cz/item/CS_URS_2025_02/463211143</t>
  </si>
  <si>
    <t>"Stabilizační kamenné pasy z lomového kamene výšky 0,6 m, hmotnosti nad 200 kg uložených na štět"</t>
  </si>
  <si>
    <t>"plocha kamene v řezu * délka pasu"</t>
  </si>
  <si>
    <t>"T11 " 0,22*(0,7+1,5)</t>
  </si>
  <si>
    <t>"M5" 0,22*2,3</t>
  </si>
  <si>
    <t>"T14" 0,22*1,3</t>
  </si>
  <si>
    <t>19</t>
  </si>
  <si>
    <t>463211151</t>
  </si>
  <si>
    <t>Rovnanina objemu přes 3 m3 z lomového kamene tříděného hmotnosti do 80 kg s urovnáním líce</t>
  </si>
  <si>
    <t>-1072269543</t>
  </si>
  <si>
    <t>Rovnanina z lomového kamene neupraveného pro podélné i příčné objekty objemu přes 3 m3 z kamene tříděného, s urovnáním líce a vyklínováním spár úlomky kamene hmotnost jednotlivých kamenů do 80 kg</t>
  </si>
  <si>
    <t>https://podminky.urs.cz/item/CS_URS_2025_02/463211151</t>
  </si>
  <si>
    <t>"Brod - výplňová část, rovnanina do 80 kg"</t>
  </si>
  <si>
    <t>"počet brodů * plocha rovnaniny * mocnost vrstvy"</t>
  </si>
  <si>
    <t>2*(2*4,76+4,49)*0,3</t>
  </si>
  <si>
    <t>20</t>
  </si>
  <si>
    <t>463211153</t>
  </si>
  <si>
    <t>Rovnanina objemu přes 3 m3 z lomového kamene tříděného hmotnosti přes 200 do 500 kg s urovnáním líce</t>
  </si>
  <si>
    <t>-557161326</t>
  </si>
  <si>
    <t>Rovnanina z lomového kamene neupraveného pro podélné i příčné objekty objemu přes 3 m3 z kamene tříděného, s urovnáním líce a vyklínováním spár úlomky kamene hmotnost jednotlivých kamenů přes 200 do 500 kg</t>
  </si>
  <si>
    <t>https://podminky.urs.cz/item/CS_URS_2025_02/463211153</t>
  </si>
  <si>
    <t>"Brod - stabilizační část část brodu z kamenů nad 200 kg"</t>
  </si>
  <si>
    <t>"počet brodů * plocha těžké kamenné rovniny * mocnost"</t>
  </si>
  <si>
    <t>2*26*0,6</t>
  </si>
  <si>
    <t>464531111</t>
  </si>
  <si>
    <t>Pohoz z hrubého drceného kamenivo zrno 32 až 63 mm z terénu</t>
  </si>
  <si>
    <t>-2012555609</t>
  </si>
  <si>
    <t>Pohoz dna nebo svahů jakékoliv tloušťky z hrubého drceného kameniva, z terénu, frakce 32 - 63 mm</t>
  </si>
  <si>
    <t>https://podminky.urs.cz/item/CS_URS_2025_02/464531111</t>
  </si>
  <si>
    <t>"mocnost 0,3 * navržená plocha"</t>
  </si>
  <si>
    <t>"Před T11" 0,3*133,4</t>
  </si>
  <si>
    <t>"Mezi M5 a B4" 0,3*24,1</t>
  </si>
  <si>
    <t>22</t>
  </si>
  <si>
    <t>464531112</t>
  </si>
  <si>
    <t>Pohoz z hrubého drceného kamenivo zrno 63 až 125 mm z terénu</t>
  </si>
  <si>
    <t>-2069609710</t>
  </si>
  <si>
    <t>Pohoz dna nebo svahů jakékoliv tloušťky z hrubého drceného kameniva, z terénu, frakce 63 - 125 mm</t>
  </si>
  <si>
    <t>https://podminky.urs.cz/item/CS_URS_2025_02/464531112</t>
  </si>
  <si>
    <t>"T11"0,3*3,3</t>
  </si>
  <si>
    <t>Vedení trubní dálková a přípojná</t>
  </si>
  <si>
    <t>Ostatní konstrukce a práce, bourání</t>
  </si>
  <si>
    <t>23</t>
  </si>
  <si>
    <t>966045112</t>
  </si>
  <si>
    <t>Bourání konstrukcí LTM zdiva z betonu prostého prokládaného kamenem strojně</t>
  </si>
  <si>
    <t>-1000351797</t>
  </si>
  <si>
    <t>Bourání konstrukcí LTM ve vodních tocích s přemístěním suti na hromady na vzdálenost do 20 m nebo s naložením na dopravní prostředek strojně z betonu prostého prokládaného kamenem</t>
  </si>
  <si>
    <t>https://podminky.urs.cz/item/CS_URS_2025_02/966045112</t>
  </si>
  <si>
    <t>"Propustek v místě B3"</t>
  </si>
  <si>
    <t>"čela: délka*výška* tlouštka * počet čel" 3,7*1,8*0,4*2</t>
  </si>
  <si>
    <t>"betonová trouba: délka * obsah" 6*0,5</t>
  </si>
  <si>
    <t>"Propustek v místě T13"</t>
  </si>
  <si>
    <t>"čela: délka*výška* tlouštka * počet čel" 3,4*1,9*0,4+1,7*1,9*0,4</t>
  </si>
  <si>
    <t>"betonová trouba: délka * obsah" 6,75*0,5</t>
  </si>
  <si>
    <t>"Propustek v místě B4"</t>
  </si>
  <si>
    <t>"čela: délka*výška* tlouštka * počet čel" 4,5*2,1*0,4</t>
  </si>
  <si>
    <t>"betonová trouba: délka * obsah" 7*0,28</t>
  </si>
  <si>
    <t>997</t>
  </si>
  <si>
    <t>Doprava suti a vybouraných hmot</t>
  </si>
  <si>
    <t>24</t>
  </si>
  <si>
    <t>997321511</t>
  </si>
  <si>
    <t>Vodorovná doprava suti a vybouraných hmot po suchu do 1 km</t>
  </si>
  <si>
    <t>t</t>
  </si>
  <si>
    <t>-835530777</t>
  </si>
  <si>
    <t>Vodorovná doprava suti a vybouraných hmot bez naložení, s vyložením a hrubým urovnáním po suchu, na vzdálenost do 1 km</t>
  </si>
  <si>
    <t>https://podminky.urs.cz/item/CS_URS_2025_02/997321511</t>
  </si>
  <si>
    <t>25</t>
  </si>
  <si>
    <t>997321519</t>
  </si>
  <si>
    <t>Příplatek ZKD 1 km vodorovné dopravy suti a vybouraných hmot po suchu</t>
  </si>
  <si>
    <t>880075876</t>
  </si>
  <si>
    <t>Vodorovná doprava suti a vybouraných hmot bez naložení, s vyložením a hrubým urovnáním po suchu, na vzdálenost Příplatek k cenám za každý další započatý 1 km přes 1 km</t>
  </si>
  <si>
    <t>https://podminky.urs.cz/item/CS_URS_2025_02/997321519</t>
  </si>
  <si>
    <t>26</t>
  </si>
  <si>
    <t>R04</t>
  </si>
  <si>
    <t>Odvezení a uložení odpadu dle platné legislativy.</t>
  </si>
  <si>
    <t>soubor</t>
  </si>
  <si>
    <t>-1244245319</t>
  </si>
  <si>
    <t xml:space="preserve">Odvezení a uložení odpadu dle platné legislativy.
</t>
  </si>
  <si>
    <t>Poznámka k položce:_x000d_
Odvezení odpadního materiálu na skládku a jeho uložení dle platné legislativy._x000d_
Odvoz a uložení odstraněných konstrukcí na stávajícím korytě - bourané propustky, opevnění dna_x000d_
_x000d_
V ceně jsou započteny poplatky za uložení na skládce</t>
  </si>
  <si>
    <t>SO 1 - Radimovický potok</t>
  </si>
  <si>
    <t xml:space="preserve">    3 - Svislé a kompletní konstrukce</t>
  </si>
  <si>
    <t>1515*0,065</t>
  </si>
  <si>
    <t>739</t>
  </si>
  <si>
    <t>"T8" 43,2</t>
  </si>
  <si>
    <t>"T9" 26,4</t>
  </si>
  <si>
    <t>"M1" 268,7</t>
  </si>
  <si>
    <t>"Široké koryto" 349</t>
  </si>
  <si>
    <t>"T2" 212,5</t>
  </si>
  <si>
    <t>"T3" 344,9</t>
  </si>
  <si>
    <t>"T4" 453,9</t>
  </si>
  <si>
    <t>"T6" 148,9</t>
  </si>
  <si>
    <t>"T10" 236,3</t>
  </si>
  <si>
    <t>"M2" 669,9</t>
  </si>
  <si>
    <t>"M3" 792,5</t>
  </si>
  <si>
    <t>"M4" 863,8</t>
  </si>
  <si>
    <t>"T1" 634</t>
  </si>
  <si>
    <t>"T5" 810,3</t>
  </si>
  <si>
    <t>"T7" 1183,1</t>
  </si>
  <si>
    <t>"Výkop tůní" 2197,3</t>
  </si>
  <si>
    <t>1995,7/2</t>
  </si>
  <si>
    <t>"20% celkových výkopů" 2197,3*0,2</t>
  </si>
  <si>
    <t>Přesun ornice</t>
  </si>
  <si>
    <t>"30% celkových výkopů" 2197,3*0,3</t>
  </si>
  <si>
    <t>-1571183531</t>
  </si>
  <si>
    <t>171103201</t>
  </si>
  <si>
    <t>Uložení sypanin z horniny třídy těžitelnosti I a II skupiny 1 až 4 do hrází nádrží se zhutněním 100 % PS C s příměsí jílu do 20 %</t>
  </si>
  <si>
    <t>-1193462893</t>
  </si>
  <si>
    <t>Uložení netříděných sypanin do zemních hrází z hornin třídy těžitelnosti I a II, skupiny 1 až 4 pro jakoukoliv šířku koruny přehradních a jiných vodních nádrží se zhutněním do 100 % PS - koef. C s příměsí jílové hlíny do 20 % objemu</t>
  </si>
  <si>
    <t>https://podminky.urs.cz/item/CS_URS_2025_02/171103201</t>
  </si>
  <si>
    <t>"Násyp hrázek"748,5</t>
  </si>
  <si>
    <t>"Zásyp koryta" 1786</t>
  </si>
  <si>
    <t>1727,5</t>
  </si>
  <si>
    <t>"počet přehrážek na Radimovickém korytě" 53</t>
  </si>
  <si>
    <t>"Kulatiny průměru 0,15m a ,025 m pro stavbu přehrážek"</t>
  </si>
  <si>
    <t>53*0,62439</t>
  </si>
  <si>
    <t>212751136</t>
  </si>
  <si>
    <t>Trativod z drenážních trubek flexibilních PVC-U SN 4 neperforovaná včetně lože otevřený výkop DN 160 pro meliorace</t>
  </si>
  <si>
    <t>m</t>
  </si>
  <si>
    <t>447860631</t>
  </si>
  <si>
    <t>Trativody z drenážních a melioračních trubek pro meliorace, dočasné nebo odlehčovací drenáže se zřízením štěrkového lože pod trubky a s jejich obsypem v otevřeném výkopu trubka flexibilní PVC-U SN 4 neperforovaná DN 160</t>
  </si>
  <si>
    <t>https://podminky.urs.cz/item/CS_URS_2025_02/212751136</t>
  </si>
  <si>
    <t>"Vedení potrubí z šachty Š1, kde je podchycena drenáž"</t>
  </si>
  <si>
    <t>"délka potrubí"43</t>
  </si>
  <si>
    <t>Svislé a kompletní konstrukce</t>
  </si>
  <si>
    <t>321321116</t>
  </si>
  <si>
    <t>Konstrukce vodních staveb ze ŽB mrazuvzdorného tř. C 30/37</t>
  </si>
  <si>
    <t>1165955204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</si>
  <si>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30/37</t>
  </si>
  <si>
    <t>https://podminky.urs.cz/item/CS_URS_2025_02/321321116</t>
  </si>
  <si>
    <t>"Propustek P1"</t>
  </si>
  <si>
    <t>"Obetonování potrubí"</t>
  </si>
  <si>
    <t>"plocha obetonování v řezu*délka obetonovaného potrubí"</t>
  </si>
  <si>
    <t>1,47*5,2</t>
  </si>
  <si>
    <t>"čela propustku"</t>
  </si>
  <si>
    <t>"2*Plocha čela v řezu * tl. konstrukce"</t>
  </si>
  <si>
    <t>2*7,72*0,4</t>
  </si>
  <si>
    <t>"Propustek P2"</t>
  </si>
  <si>
    <t>(7,89+8,29)*0,4</t>
  </si>
  <si>
    <t>321351010</t>
  </si>
  <si>
    <t>Bednění konstrukcí vodních staveb rovinné - zřízení</t>
  </si>
  <si>
    <t>1637061242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</si>
  <si>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</si>
  <si>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https://podminky.urs.cz/item/CS_URS_2025_02/321351010</t>
  </si>
  <si>
    <t>"Propustek 1 "</t>
  </si>
  <si>
    <t>"Plochy čela" 4*8,24</t>
  </si>
  <si>
    <t>"Boky čela" 4*0,824</t>
  </si>
  <si>
    <t>"Obetonování potrubí - (plocha*délka)" 2,88*5,2</t>
  </si>
  <si>
    <t>"Propustek 2 "</t>
  </si>
  <si>
    <t>"Plochy čela" 2*8,8+2*8,4</t>
  </si>
  <si>
    <t>"Boky čela" 2*2,2*0,4+2*2,1*0,4</t>
  </si>
  <si>
    <t>321352010</t>
  </si>
  <si>
    <t>Bednění konstrukcí vodních staveb rovinné - odstranění</t>
  </si>
  <si>
    <t>-145384135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</si>
  <si>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</si>
  <si>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https://podminky.urs.cz/item/CS_URS_2025_02/321352010</t>
  </si>
  <si>
    <t>321368211</t>
  </si>
  <si>
    <t>Výztuž železobetonových konstrukcí vodních staveb ze svařovaných sítí</t>
  </si>
  <si>
    <t>-1366730637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</si>
  <si>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 ocelových tažených drátů jakéhokoliv druhu oceli jakéhokoliv průměru a roztečí</t>
  </si>
  <si>
    <t>https://podminky.urs.cz/item/CS_URS_2025_02/321368211</t>
  </si>
  <si>
    <t>"Výztuž propustků"</t>
  </si>
  <si>
    <t>"P1"</t>
  </si>
  <si>
    <t>"čela propustku - plochy výztuží KARI 8/100x100"</t>
  </si>
  <si>
    <t>"plochy čel*hmotnost kari sítě 7,9kg/m2"</t>
  </si>
  <si>
    <t>2*2*(2,145+2*1,97+0,4)*7,9/1000</t>
  </si>
  <si>
    <t>"boky čel *hmotnost kari sítě 7,9kg/m2"</t>
  </si>
  <si>
    <t>2*0,3*(8,9+5,63*2+2,9)*7,9/1000</t>
  </si>
  <si>
    <t>"obetonávka potrubí"</t>
  </si>
  <si>
    <t>"délka výztuže v řezu * délka obetonování*hmotnost kari sítě 7,9kg/m2"</t>
  </si>
  <si>
    <t>(3,53+3,0)*5,2*7,9/1000</t>
  </si>
  <si>
    <t>"P2"</t>
  </si>
  <si>
    <t>(2*(2,17+2*2,0+0,49)+2*(2,17+2*2,14+0,61))*7,9/1000</t>
  </si>
  <si>
    <t>((8,91+2*5,86+3,45)+(8,91+2*5,66+3,26))*0,3*7,9/1000</t>
  </si>
  <si>
    <t>457315811</t>
  </si>
  <si>
    <t>Těsnící vrstva z betonu mrazuvzdorného tř. C 30/37 tl do 100 mm</t>
  </si>
  <si>
    <t>-638810364</t>
  </si>
  <si>
    <t>Těsnicí nebo opevňovací vrstva z prostého betonu pro prostředí s mrazovými cykly tř. C 30/37, tl. vrstvy 100 mm</t>
  </si>
  <si>
    <t>https://podminky.urs.cz/item/CS_URS_2025_02/457315811</t>
  </si>
  <si>
    <t>"Podkladní beton"</t>
  </si>
  <si>
    <t>"Propustek 1"</t>
  </si>
  <si>
    <t>"čela propustku" 2*4,5*0,9</t>
  </si>
  <si>
    <t>"obetonování potrubí" 2*5,2</t>
  </si>
  <si>
    <t>"Propustek 2"</t>
  </si>
  <si>
    <t>"T1 - výtok" 0,22*4,6</t>
  </si>
  <si>
    <t>"T1 - nátok" 0,22*4,2</t>
  </si>
  <si>
    <t>"Konec revitalizovaného úseku" 0,22*4,9</t>
  </si>
  <si>
    <t>"odtok z T2" 0,22 * 3,9</t>
  </si>
  <si>
    <t>"Hrana koryta a T3" 0,22*8</t>
  </si>
  <si>
    <t>"odtok T4" 0,22*1,8</t>
  </si>
  <si>
    <t>"odtok T5" 0,22*2,5</t>
  </si>
  <si>
    <t>"odtok T7" 0,22*(4,3+5,7)</t>
  </si>
  <si>
    <t>"odtok T10"0,22*2,2</t>
  </si>
  <si>
    <t>27</t>
  </si>
  <si>
    <t>28</t>
  </si>
  <si>
    <t>"Mezi T1 a T2" 0,3*104,6</t>
  </si>
  <si>
    <t>"Před B1" 0,3*25,2</t>
  </si>
  <si>
    <t>"Mezi T4 a T5" 0,3*100</t>
  </si>
  <si>
    <t>"Odtok T7" 0,3*52,7</t>
  </si>
  <si>
    <t>29</t>
  </si>
  <si>
    <t>"T1" 0,3*20,3</t>
  </si>
  <si>
    <t>"T2" 0,3*7,3</t>
  </si>
  <si>
    <t>"T3" 0,3*135</t>
  </si>
  <si>
    <t>"T4" 0,3*30</t>
  </si>
  <si>
    <t>"T5" 0,3* 54,4</t>
  </si>
  <si>
    <t>"T7" 0,3*145,9</t>
  </si>
  <si>
    <t>"M2" 0,3*65</t>
  </si>
  <si>
    <t>"M3" 0,3*76</t>
  </si>
  <si>
    <t>"M4" 0,3*79</t>
  </si>
  <si>
    <t>30</t>
  </si>
  <si>
    <t>59223734</t>
  </si>
  <si>
    <t>podkladek pod trouby betonové/ŽB DN 600-800</t>
  </si>
  <si>
    <t>kus</t>
  </si>
  <si>
    <t>1185526879</t>
  </si>
  <si>
    <t>"P1"5</t>
  </si>
  <si>
    <t>"P2"5</t>
  </si>
  <si>
    <t>31</t>
  </si>
  <si>
    <t>175151101</t>
  </si>
  <si>
    <t>Obsypání potrubí strojně sypaninou bez prohození, uloženou do 3 m</t>
  </si>
  <si>
    <t>2080269476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</si>
  <si>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</si>
  <si>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https://podminky.urs.cz/item/CS_URS_2025_02/175151101</t>
  </si>
  <si>
    <t>"(délka * výška * šířka obsypu) - (průřez potrubí * délka)"</t>
  </si>
  <si>
    <t>(43*0,25*0,45)-(0,02*43)</t>
  </si>
  <si>
    <t>32</t>
  </si>
  <si>
    <t>58341341</t>
  </si>
  <si>
    <t>kamenivo drcené drobné frakce 0/4</t>
  </si>
  <si>
    <t>-82639340</t>
  </si>
  <si>
    <t>5,913*1,65 'Přepočtené koeficientem množství</t>
  </si>
  <si>
    <t>33</t>
  </si>
  <si>
    <t>451572111</t>
  </si>
  <si>
    <t>Lože pod potrubí otevřený výkop z kameniva drobného těženého</t>
  </si>
  <si>
    <t>-296818395</t>
  </si>
  <si>
    <t>Lože pod potrubí, stoky a drobné objekty v otevřeném výkopu z kameniva drobného těženého 0 až 4 mm</t>
  </si>
  <si>
    <t>https://podminky.urs.cz/item/CS_URS_2025_02/451572111</t>
  </si>
  <si>
    <t>"délka * výška * šířka podsypu"</t>
  </si>
  <si>
    <t>43*0,1*0,45</t>
  </si>
  <si>
    <t>34</t>
  </si>
  <si>
    <t>811447111</t>
  </si>
  <si>
    <t>Kladení netěsněného potrubí z trub betonových DN 600</t>
  </si>
  <si>
    <t>-371887160</t>
  </si>
  <si>
    <t>Kladení netěsněného potrubí z trub betonových do DN 600</t>
  </si>
  <si>
    <t>https://podminky.urs.cz/item/CS_URS_2025_02/811447111</t>
  </si>
  <si>
    <t>"Propustek 1"6</t>
  </si>
  <si>
    <t>"Propustek 2" 6</t>
  </si>
  <si>
    <t>35</t>
  </si>
  <si>
    <t>59223019</t>
  </si>
  <si>
    <t>trouba betonová hrdlová propojovací DN 600</t>
  </si>
  <si>
    <t>-573884663</t>
  </si>
  <si>
    <t>12*1,04 'Přepočtené koeficientem množství</t>
  </si>
  <si>
    <t>36</t>
  </si>
  <si>
    <t>871353121</t>
  </si>
  <si>
    <t>Montáž kanalizačního potrubí hladkého plnostěnného SN 8 z PVC-U DN 200</t>
  </si>
  <si>
    <t>-180188467</t>
  </si>
  <si>
    <t>Montáž kanalizačního potrubí z tvrdého PVC-U hladkého plnostěnného tuhost SN 8 DN 200</t>
  </si>
  <si>
    <t>https://podminky.urs.cz/item/CS_URS_2025_02/871353121</t>
  </si>
  <si>
    <t>37</t>
  </si>
  <si>
    <t>28611167</t>
  </si>
  <si>
    <t>trubka kanalizační PVC-U plnostěnná jednovrstvá DN 200x1000mm SN8</t>
  </si>
  <si>
    <t>-645104939</t>
  </si>
  <si>
    <t>43*1,03 'Přepočtené koeficientem množství</t>
  </si>
  <si>
    <t>38</t>
  </si>
  <si>
    <t>894410301</t>
  </si>
  <si>
    <t>Osazení betonových dílců pro kanalizační šachty DN 800 deska zákrytová</t>
  </si>
  <si>
    <t>-1163455218</t>
  </si>
  <si>
    <t>Osazení betonových dílců šachet kanalizačních deska zákrytová DN 800</t>
  </si>
  <si>
    <t>https://podminky.urs.cz/item/CS_URS_2025_02/894410301</t>
  </si>
  <si>
    <t>39</t>
  </si>
  <si>
    <t>59225723</t>
  </si>
  <si>
    <t>deska betonová zákrytová pro studny, šachty a jímky celistvý poklop D 80x10cm</t>
  </si>
  <si>
    <t>-749915962</t>
  </si>
  <si>
    <t>40</t>
  </si>
  <si>
    <t>894414111</t>
  </si>
  <si>
    <t>Osazení betonových nebo železobetonových dílců pro šachty skruží základových (dno)</t>
  </si>
  <si>
    <t>-284636370</t>
  </si>
  <si>
    <t>https://podminky.urs.cz/item/CS_URS_2025_02/894414111</t>
  </si>
  <si>
    <t>"šachta Š1"</t>
  </si>
  <si>
    <t>41</t>
  </si>
  <si>
    <t>59224547</t>
  </si>
  <si>
    <t>dno betonové šachty DN 800 kanalizační výšky 100cm</t>
  </si>
  <si>
    <t>1303488201</t>
  </si>
  <si>
    <t>42</t>
  </si>
  <si>
    <t>899722111</t>
  </si>
  <si>
    <t>Krytí potrubí z plastů výstražnou fólií z PVC do 20 cm</t>
  </si>
  <si>
    <t>-455975915</t>
  </si>
  <si>
    <t>Krytí potrubí z plastů výstražnou fólií z PVC šířky 20 cm</t>
  </si>
  <si>
    <t>https://podminky.urs.cz/item/CS_URS_2025_02/899722111</t>
  </si>
  <si>
    <t>"délka potrubí za šachtou"</t>
  </si>
  <si>
    <t>43</t>
  </si>
  <si>
    <t>931945111</t>
  </si>
  <si>
    <t>Úprava dilatační spáry měděným plechem tl do 1 mm</t>
  </si>
  <si>
    <t>kg</t>
  </si>
  <si>
    <t>765512517</t>
  </si>
  <si>
    <t>Úprava dilatační spáry konstrukcí z prostého nebo železového betonu měděným plechem tl. do 1 mm</t>
  </si>
  <si>
    <t>https://podminky.urs.cz/item/CS_URS_2025_02/931945111</t>
  </si>
  <si>
    <t>"těsnění pracovních spár propustků těsnícím plechem s krystalizačním povrchem"</t>
  </si>
  <si>
    <t>"počet propustků * Délka těsnění pro propustek * šířka plechu * tl. plechu *objemová hmotnost mědi"</t>
  </si>
  <si>
    <t>2*27,5*0,15*0,001*7870</t>
  </si>
  <si>
    <t>44</t>
  </si>
  <si>
    <t>677443128</t>
  </si>
  <si>
    <t>"Propustek v místě B1"</t>
  </si>
  <si>
    <t>"betonová trouba: délka * obsah" 6*0,28</t>
  </si>
  <si>
    <t>"Propustek v místě P1"</t>
  </si>
  <si>
    <t>"čela: délka*výška* tlouštka * počet čel" 3*1,7*0,4+2*1,7*0,4</t>
  </si>
  <si>
    <t>"betonová trouba: délka * obsah" 6*0,2</t>
  </si>
  <si>
    <t>"Propustek v místě B2"</t>
  </si>
  <si>
    <t>"čela: délka*výška* tlouštka * počet čel" 4,4*2,2*0,6*2</t>
  </si>
  <si>
    <t>"Propustek v místě P2"</t>
  </si>
  <si>
    <t>"čela: délka*výška* tlouštka * počet čel" 2,3*1,8*0,4+3,0*1,8*0,4</t>
  </si>
  <si>
    <t>"betonová trouba: délka * obsah" 6*0,13</t>
  </si>
  <si>
    <t>45</t>
  </si>
  <si>
    <t>46</t>
  </si>
  <si>
    <t>47</t>
  </si>
  <si>
    <t>-1850627190</t>
  </si>
  <si>
    <t>VON SO1 - VON SO 1 - Radimovický potok</t>
  </si>
  <si>
    <t>VRN - Vedlejší rozpočtové náklady</t>
  </si>
  <si>
    <t xml:space="preserve">    VRN1 - Průzkumné, zeměměřičské a projektové práce</t>
  </si>
  <si>
    <t>R01</t>
  </si>
  <si>
    <t>Vyhotovení fotodokumentace a videozáznamu dotčených pozemků, komunikací a staveb na těchto pozemcích ležících. Fotodokumentace a videozáznam budou předány objednateli před zahájením stavebních prací v elektronické podobě (1x CD/DVD).</t>
  </si>
  <si>
    <t>1416638195</t>
  </si>
  <si>
    <t>R05</t>
  </si>
  <si>
    <t>Vyhotoveníí plánu bezpečnosti a ochrany zdraví při práci.</t>
  </si>
  <si>
    <t>-1521263040</t>
  </si>
  <si>
    <t>Vyhotovení plánu bezpečnosti a ochrany zdraví při práci.</t>
  </si>
  <si>
    <t>1*0,5 'Přepočtené koeficientem množství</t>
  </si>
  <si>
    <t>R07</t>
  </si>
  <si>
    <t>Zajištění havarijní soupravy po celou dobu stavby</t>
  </si>
  <si>
    <t>1933151403</t>
  </si>
  <si>
    <t>R08</t>
  </si>
  <si>
    <t>Zajištění umístění štítku o povolení stavby a stejnopisu oznámení o zahájení prací oblastnímu inspektorátu práce na viditelném místě u vstupu na staveniště.</t>
  </si>
  <si>
    <t>25483145</t>
  </si>
  <si>
    <t>R09</t>
  </si>
  <si>
    <t xml:space="preserve">Vytyčení stavby, hranic pozemků a provedení geodetických prací nutných k posouzení shody realizované stavby se schválenou projektovou dokumentací odborně způsobilou osobou v oboru zeměměřictví. </t>
  </si>
  <si>
    <t>1024</t>
  </si>
  <si>
    <t>-1429753866</t>
  </si>
  <si>
    <t>Vytyčení stavby, hranic pozemků a provedení geodetických prací nutných k posouzení shody realizované stavby se schválenou projektovou dokumentací odborně způsobilou osobou v oboru zeměměřictví.</t>
  </si>
  <si>
    <t>Poznámka k položce:_x000d_
- geodetické práce při výstavbě</t>
  </si>
  <si>
    <t>R14</t>
  </si>
  <si>
    <t>Zajištění a zabezpečení staveniště, zřízení a likvidace zařízení staveniště, přístupů, sjezdů, skládek, deponií, apod.</t>
  </si>
  <si>
    <t>-1194989620</t>
  </si>
  <si>
    <t>Zajištění a zabezpečení staveniště, zřízení a likvidace zařízení staveniště, přístupů, sjezdů, skládek, deponií, apod. Provedení sjezdů s podmínkou uvedení do původního stavu. Plocha zařízení staveniště zpevněná panely a úprav sjezdu z komunikace a jeho zpevnění. 
Úprava povrchu na pozemku určeném pro zařízení staveniště a jeho návrat do původního stavu.</t>
  </si>
  <si>
    <t>Poznámka k položce:_x000d_
Zpevněná dočasná komunikace a zařízení staveniště._x000d_
Orientační zpevněné plochy pro odhad ceny - 500 m2 zpevněné plochy ŽB panely_x000d_
Úprava povrchu na pozemku určeném pro zařízení staveniště a jeho návrat do původního stavu.</t>
  </si>
  <si>
    <t>R17</t>
  </si>
  <si>
    <t>Uvedení dotčených pozemků a komunikací do původního (popř. zasmluvněného) stavu.</t>
  </si>
  <si>
    <t>-609455077</t>
  </si>
  <si>
    <t>R18</t>
  </si>
  <si>
    <t>Informování vlastníků stavbou dotčených pozemků a komunikací o vstupu na pozemky, včetně protokolárního předání dotčených pozemků a komunikací uvedených do původního stavu, zpět jejich vlastníkům.</t>
  </si>
  <si>
    <t>-2012045408</t>
  </si>
  <si>
    <t>R19</t>
  </si>
  <si>
    <t>Zpracování a předání dokumentace skutečného provedení stavby (3 paré + 1 v elektronické formě) objednateli a zaměření skutečného provedení stavby – geodetická část dokumentace (3 paré + 1 v elektronické formě) v rozsahu odpovídajícím příslušným právním př</t>
  </si>
  <si>
    <t>-1443376199</t>
  </si>
  <si>
    <t>Zpracování a předání dokumentace skutečného provedení stavby (3 paré + 1 v elektronické formě) objednateli a zaměření skutečného provedení stavby – geodetická část dokumentace (3 paré + 1 v elektronické formě) v rozsahu odpovídajícím příslušným právním předpisům. Pořízení fotodokumentace stavby.</t>
  </si>
  <si>
    <t>Poznámka k položce:_x000d_
Poznámka k položce: - součástí geodetické části bude polohové a výškové geodetické zaměření - zaměření bude provedeno maximálně se střední souřadnicovou chybou Uxy=0,14 m, Uh=0,12 m dle ČSN 01 3410</t>
  </si>
  <si>
    <t>R22</t>
  </si>
  <si>
    <t>Realizace dopravně inženýrského opatření (DIO) - dopravní značení</t>
  </si>
  <si>
    <t>-347752874</t>
  </si>
  <si>
    <t>Realizace dopravně inženýrského opatření (DIO) - dopravní značení
Umístění značek dle DIO schváleného Policií ČR, údržba značení po celou dobu stavby, odstranění dopravního značení po ukončení stavby.</t>
  </si>
  <si>
    <t>R21</t>
  </si>
  <si>
    <t>Publicita projektu - informační tabule</t>
  </si>
  <si>
    <t>680704398</t>
  </si>
  <si>
    <t xml:space="preserve">Publicita projektu - informační tabule
Zhotovení a instalace informační tabule. </t>
  </si>
  <si>
    <t>VRN</t>
  </si>
  <si>
    <t>Vedlejší rozpočtové náklady</t>
  </si>
  <si>
    <t>VRN1</t>
  </si>
  <si>
    <t>Průzkumné, zeměměřičské a projektové práce</t>
  </si>
  <si>
    <t>012434000</t>
  </si>
  <si>
    <t>Geodetická aktualizační dokumentace (GAD DTM)</t>
  </si>
  <si>
    <t>…</t>
  </si>
  <si>
    <t>-1255463680</t>
  </si>
  <si>
    <t>https://podminky.urs.cz/item/CS_URS_2025_02/012434000</t>
  </si>
  <si>
    <t>1,25*0,4 'Přepočtené koeficientem množství</t>
  </si>
  <si>
    <t>VON SO2 - VON SO 2 - Svrabovský potok</t>
  </si>
  <si>
    <t>687144668</t>
  </si>
  <si>
    <t>-409037583</t>
  </si>
  <si>
    <t>-95945710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</si>
</sst>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4203101" TargetMode="External" /><Relationship Id="rId2" Type="http://schemas.openxmlformats.org/officeDocument/2006/relationships/hyperlink" Target="https://podminky.urs.cz/item/CS_URS_2025_02/121112003" TargetMode="External" /><Relationship Id="rId3" Type="http://schemas.openxmlformats.org/officeDocument/2006/relationships/hyperlink" Target="https://podminky.urs.cz/item/CS_URS_2025_02/121151105" TargetMode="External" /><Relationship Id="rId4" Type="http://schemas.openxmlformats.org/officeDocument/2006/relationships/hyperlink" Target="https://podminky.urs.cz/item/CS_URS_2025_02/121151113" TargetMode="External" /><Relationship Id="rId5" Type="http://schemas.openxmlformats.org/officeDocument/2006/relationships/hyperlink" Target="https://podminky.urs.cz/item/CS_URS_2025_02/121151115" TargetMode="External" /><Relationship Id="rId6" Type="http://schemas.openxmlformats.org/officeDocument/2006/relationships/hyperlink" Target="https://podminky.urs.cz/item/CS_URS_2025_02/121151124" TargetMode="External" /><Relationship Id="rId7" Type="http://schemas.openxmlformats.org/officeDocument/2006/relationships/hyperlink" Target="https://podminky.urs.cz/item/CS_URS_2025_02/121151125" TargetMode="External" /><Relationship Id="rId8" Type="http://schemas.openxmlformats.org/officeDocument/2006/relationships/hyperlink" Target="https://podminky.urs.cz/item/CS_URS_2025_02/122151106" TargetMode="External" /><Relationship Id="rId9" Type="http://schemas.openxmlformats.org/officeDocument/2006/relationships/hyperlink" Target="https://podminky.urs.cz/item/CS_URS_2025_02/162251102" TargetMode="External" /><Relationship Id="rId10" Type="http://schemas.openxmlformats.org/officeDocument/2006/relationships/hyperlink" Target="https://podminky.urs.cz/item/CS_URS_2025_02/162351103" TargetMode="External" /><Relationship Id="rId11" Type="http://schemas.openxmlformats.org/officeDocument/2006/relationships/hyperlink" Target="https://podminky.urs.cz/item/CS_URS_2025_02/162351104" TargetMode="External" /><Relationship Id="rId12" Type="http://schemas.openxmlformats.org/officeDocument/2006/relationships/hyperlink" Target="https://podminky.urs.cz/item/CS_URS_2025_02/162451105" TargetMode="External" /><Relationship Id="rId13" Type="http://schemas.openxmlformats.org/officeDocument/2006/relationships/hyperlink" Target="https://podminky.urs.cz/item/CS_URS_2025_02/171151103" TargetMode="External" /><Relationship Id="rId14" Type="http://schemas.openxmlformats.org/officeDocument/2006/relationships/hyperlink" Target="https://podminky.urs.cz/item/CS_URS_2025_02/181351115" TargetMode="External" /><Relationship Id="rId15" Type="http://schemas.openxmlformats.org/officeDocument/2006/relationships/hyperlink" Target="https://podminky.urs.cz/item/CS_URS_2025_02/451571413" TargetMode="External" /><Relationship Id="rId16" Type="http://schemas.openxmlformats.org/officeDocument/2006/relationships/hyperlink" Target="https://podminky.urs.cz/item/CS_URS_2025_02/463211143" TargetMode="External" /><Relationship Id="rId17" Type="http://schemas.openxmlformats.org/officeDocument/2006/relationships/hyperlink" Target="https://podminky.urs.cz/item/CS_URS_2025_02/463211151" TargetMode="External" /><Relationship Id="rId18" Type="http://schemas.openxmlformats.org/officeDocument/2006/relationships/hyperlink" Target="https://podminky.urs.cz/item/CS_URS_2025_02/463211153" TargetMode="External" /><Relationship Id="rId19" Type="http://schemas.openxmlformats.org/officeDocument/2006/relationships/hyperlink" Target="https://podminky.urs.cz/item/CS_URS_2025_02/464531111" TargetMode="External" /><Relationship Id="rId20" Type="http://schemas.openxmlformats.org/officeDocument/2006/relationships/hyperlink" Target="https://podminky.urs.cz/item/CS_URS_2025_02/464531112" TargetMode="External" /><Relationship Id="rId21" Type="http://schemas.openxmlformats.org/officeDocument/2006/relationships/hyperlink" Target="https://podminky.urs.cz/item/CS_URS_2025_02/966045112" TargetMode="External" /><Relationship Id="rId22" Type="http://schemas.openxmlformats.org/officeDocument/2006/relationships/hyperlink" Target="https://podminky.urs.cz/item/CS_URS_2025_02/997321511" TargetMode="External" /><Relationship Id="rId23" Type="http://schemas.openxmlformats.org/officeDocument/2006/relationships/hyperlink" Target="https://podminky.urs.cz/item/CS_URS_2025_02/997321519" TargetMode="External" /><Relationship Id="rId2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4203101" TargetMode="External" /><Relationship Id="rId2" Type="http://schemas.openxmlformats.org/officeDocument/2006/relationships/hyperlink" Target="https://podminky.urs.cz/item/CS_URS_2025_02/121112003" TargetMode="External" /><Relationship Id="rId3" Type="http://schemas.openxmlformats.org/officeDocument/2006/relationships/hyperlink" Target="https://podminky.urs.cz/item/CS_URS_2025_02/121151105" TargetMode="External" /><Relationship Id="rId4" Type="http://schemas.openxmlformats.org/officeDocument/2006/relationships/hyperlink" Target="https://podminky.urs.cz/item/CS_URS_2025_02/121151113" TargetMode="External" /><Relationship Id="rId5" Type="http://schemas.openxmlformats.org/officeDocument/2006/relationships/hyperlink" Target="https://podminky.urs.cz/item/CS_URS_2025_02/121151115" TargetMode="External" /><Relationship Id="rId6" Type="http://schemas.openxmlformats.org/officeDocument/2006/relationships/hyperlink" Target="https://podminky.urs.cz/item/CS_URS_2025_02/121151124" TargetMode="External" /><Relationship Id="rId7" Type="http://schemas.openxmlformats.org/officeDocument/2006/relationships/hyperlink" Target="https://podminky.urs.cz/item/CS_URS_2025_02/121151125" TargetMode="External" /><Relationship Id="rId8" Type="http://schemas.openxmlformats.org/officeDocument/2006/relationships/hyperlink" Target="https://podminky.urs.cz/item/CS_URS_2025_02/122151106" TargetMode="External" /><Relationship Id="rId9" Type="http://schemas.openxmlformats.org/officeDocument/2006/relationships/hyperlink" Target="https://podminky.urs.cz/item/CS_URS_2025_02/162251102" TargetMode="External" /><Relationship Id="rId10" Type="http://schemas.openxmlformats.org/officeDocument/2006/relationships/hyperlink" Target="https://podminky.urs.cz/item/CS_URS_2025_02/162351103" TargetMode="External" /><Relationship Id="rId11" Type="http://schemas.openxmlformats.org/officeDocument/2006/relationships/hyperlink" Target="https://podminky.urs.cz/item/CS_URS_2025_02/162351104" TargetMode="External" /><Relationship Id="rId12" Type="http://schemas.openxmlformats.org/officeDocument/2006/relationships/hyperlink" Target="https://podminky.urs.cz/item/CS_URS_2025_02/162451105" TargetMode="External" /><Relationship Id="rId13" Type="http://schemas.openxmlformats.org/officeDocument/2006/relationships/hyperlink" Target="https://podminky.urs.cz/item/CS_URS_2025_02/171103201" TargetMode="External" /><Relationship Id="rId14" Type="http://schemas.openxmlformats.org/officeDocument/2006/relationships/hyperlink" Target="https://podminky.urs.cz/item/CS_URS_2025_02/171151103" TargetMode="External" /><Relationship Id="rId15" Type="http://schemas.openxmlformats.org/officeDocument/2006/relationships/hyperlink" Target="https://podminky.urs.cz/item/CS_URS_2025_02/181351115" TargetMode="External" /><Relationship Id="rId16" Type="http://schemas.openxmlformats.org/officeDocument/2006/relationships/hyperlink" Target="https://podminky.urs.cz/item/CS_URS_2025_02/212751136" TargetMode="External" /><Relationship Id="rId17" Type="http://schemas.openxmlformats.org/officeDocument/2006/relationships/hyperlink" Target="https://podminky.urs.cz/item/CS_URS_2025_02/321321116" TargetMode="External" /><Relationship Id="rId18" Type="http://schemas.openxmlformats.org/officeDocument/2006/relationships/hyperlink" Target="https://podminky.urs.cz/item/CS_URS_2025_02/321351010" TargetMode="External" /><Relationship Id="rId19" Type="http://schemas.openxmlformats.org/officeDocument/2006/relationships/hyperlink" Target="https://podminky.urs.cz/item/CS_URS_2025_02/321352010" TargetMode="External" /><Relationship Id="rId20" Type="http://schemas.openxmlformats.org/officeDocument/2006/relationships/hyperlink" Target="https://podminky.urs.cz/item/CS_URS_2025_02/321368211" TargetMode="External" /><Relationship Id="rId21" Type="http://schemas.openxmlformats.org/officeDocument/2006/relationships/hyperlink" Target="https://podminky.urs.cz/item/CS_URS_2025_02/451571413" TargetMode="External" /><Relationship Id="rId22" Type="http://schemas.openxmlformats.org/officeDocument/2006/relationships/hyperlink" Target="https://podminky.urs.cz/item/CS_URS_2025_02/457315811" TargetMode="External" /><Relationship Id="rId23" Type="http://schemas.openxmlformats.org/officeDocument/2006/relationships/hyperlink" Target="https://podminky.urs.cz/item/CS_URS_2025_02/463211143" TargetMode="External" /><Relationship Id="rId24" Type="http://schemas.openxmlformats.org/officeDocument/2006/relationships/hyperlink" Target="https://podminky.urs.cz/item/CS_URS_2025_02/463211151" TargetMode="External" /><Relationship Id="rId25" Type="http://schemas.openxmlformats.org/officeDocument/2006/relationships/hyperlink" Target="https://podminky.urs.cz/item/CS_URS_2025_02/463211153" TargetMode="External" /><Relationship Id="rId26" Type="http://schemas.openxmlformats.org/officeDocument/2006/relationships/hyperlink" Target="https://podminky.urs.cz/item/CS_URS_2025_02/464531111" TargetMode="External" /><Relationship Id="rId27" Type="http://schemas.openxmlformats.org/officeDocument/2006/relationships/hyperlink" Target="https://podminky.urs.cz/item/CS_URS_2025_02/464531112" TargetMode="External" /><Relationship Id="rId28" Type="http://schemas.openxmlformats.org/officeDocument/2006/relationships/hyperlink" Target="https://podminky.urs.cz/item/CS_URS_2025_02/175151101" TargetMode="External" /><Relationship Id="rId29" Type="http://schemas.openxmlformats.org/officeDocument/2006/relationships/hyperlink" Target="https://podminky.urs.cz/item/CS_URS_2025_02/451572111" TargetMode="External" /><Relationship Id="rId30" Type="http://schemas.openxmlformats.org/officeDocument/2006/relationships/hyperlink" Target="https://podminky.urs.cz/item/CS_URS_2025_02/811447111" TargetMode="External" /><Relationship Id="rId31" Type="http://schemas.openxmlformats.org/officeDocument/2006/relationships/hyperlink" Target="https://podminky.urs.cz/item/CS_URS_2025_02/871353121" TargetMode="External" /><Relationship Id="rId32" Type="http://schemas.openxmlformats.org/officeDocument/2006/relationships/hyperlink" Target="https://podminky.urs.cz/item/CS_URS_2025_02/894410301" TargetMode="External" /><Relationship Id="rId33" Type="http://schemas.openxmlformats.org/officeDocument/2006/relationships/hyperlink" Target="https://podminky.urs.cz/item/CS_URS_2025_02/894414111" TargetMode="External" /><Relationship Id="rId34" Type="http://schemas.openxmlformats.org/officeDocument/2006/relationships/hyperlink" Target="https://podminky.urs.cz/item/CS_URS_2025_02/899722111" TargetMode="External" /><Relationship Id="rId35" Type="http://schemas.openxmlformats.org/officeDocument/2006/relationships/hyperlink" Target="https://podminky.urs.cz/item/CS_URS_2025_02/931945111" TargetMode="External" /><Relationship Id="rId36" Type="http://schemas.openxmlformats.org/officeDocument/2006/relationships/hyperlink" Target="https://podminky.urs.cz/item/CS_URS_2025_02/966045112" TargetMode="External" /><Relationship Id="rId37" Type="http://schemas.openxmlformats.org/officeDocument/2006/relationships/hyperlink" Target="https://podminky.urs.cz/item/CS_URS_2025_02/997321511" TargetMode="External" /><Relationship Id="rId38" Type="http://schemas.openxmlformats.org/officeDocument/2006/relationships/hyperlink" Target="https://podminky.urs.cz/item/CS_URS_2025_02/997321519" TargetMode="External" /><Relationship Id="rId3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012434000" TargetMode="External" /><Relationship Id="rId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012434000" TargetMode="External" /><Relationship Id="rId2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36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38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41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42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43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44</v>
      </c>
      <c r="E29" s="47"/>
      <c r="F29" s="32" t="s">
        <v>45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46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47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48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49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50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51</v>
      </c>
      <c r="U35" s="54"/>
      <c r="V35" s="54"/>
      <c r="W35" s="54"/>
      <c r="X35" s="56" t="s">
        <v>52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53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54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55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56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55</v>
      </c>
      <c r="AI60" s="42"/>
      <c r="AJ60" s="42"/>
      <c r="AK60" s="42"/>
      <c r="AL60" s="42"/>
      <c r="AM60" s="64" t="s">
        <v>56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57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58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55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56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55</v>
      </c>
      <c r="AI75" s="42"/>
      <c r="AJ75" s="42"/>
      <c r="AK75" s="42"/>
      <c r="AL75" s="42"/>
      <c r="AM75" s="64" t="s">
        <v>56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59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1387/006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Revitalizace potoků Radimovický a Svrabovský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Náchod u Tábora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22. 5. 2024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Česká republika – Státní pozemkový úřad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Ing. Pavel Benda</v>
      </c>
      <c r="AN89" s="71"/>
      <c r="AO89" s="71"/>
      <c r="AP89" s="71"/>
      <c r="AQ89" s="40"/>
      <c r="AR89" s="44"/>
      <c r="AS89" s="81" t="s">
        <v>60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25.6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 xml:space="preserve">Vodohospodárský rozvoj a výstavba a.s.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61</v>
      </c>
      <c r="D92" s="94"/>
      <c r="E92" s="94"/>
      <c r="F92" s="94"/>
      <c r="G92" s="94"/>
      <c r="H92" s="95"/>
      <c r="I92" s="96" t="s">
        <v>62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63</v>
      </c>
      <c r="AH92" s="94"/>
      <c r="AI92" s="94"/>
      <c r="AJ92" s="94"/>
      <c r="AK92" s="94"/>
      <c r="AL92" s="94"/>
      <c r="AM92" s="94"/>
      <c r="AN92" s="96" t="s">
        <v>64</v>
      </c>
      <c r="AO92" s="94"/>
      <c r="AP92" s="98"/>
      <c r="AQ92" s="99" t="s">
        <v>65</v>
      </c>
      <c r="AR92" s="44"/>
      <c r="AS92" s="100" t="s">
        <v>66</v>
      </c>
      <c r="AT92" s="101" t="s">
        <v>67</v>
      </c>
      <c r="AU92" s="101" t="s">
        <v>68</v>
      </c>
      <c r="AV92" s="101" t="s">
        <v>69</v>
      </c>
      <c r="AW92" s="101" t="s">
        <v>70</v>
      </c>
      <c r="AX92" s="101" t="s">
        <v>71</v>
      </c>
      <c r="AY92" s="101" t="s">
        <v>72</v>
      </c>
      <c r="AZ92" s="101" t="s">
        <v>73</v>
      </c>
      <c r="BA92" s="101" t="s">
        <v>74</v>
      </c>
      <c r="BB92" s="101" t="s">
        <v>75</v>
      </c>
      <c r="BC92" s="101" t="s">
        <v>76</v>
      </c>
      <c r="BD92" s="102" t="s">
        <v>77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78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ROUND(SUM(AG95:AG98),2)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ROUND(SUM(AS95:AS98),2)</f>
        <v>0</v>
      </c>
      <c r="AT94" s="114">
        <f>ROUND(SUM(AV94:AW94),2)</f>
        <v>0</v>
      </c>
      <c r="AU94" s="115">
        <f>ROUND(SUM(AU95:AU98),5)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ROUND(SUM(AZ95:AZ98),2)</f>
        <v>0</v>
      </c>
      <c r="BA94" s="114">
        <f>ROUND(SUM(BA95:BA98),2)</f>
        <v>0</v>
      </c>
      <c r="BB94" s="114">
        <f>ROUND(SUM(BB95:BB98),2)</f>
        <v>0</v>
      </c>
      <c r="BC94" s="114">
        <f>ROUND(SUM(BC95:BC98),2)</f>
        <v>0</v>
      </c>
      <c r="BD94" s="116">
        <f>ROUND(SUM(BD95:BD98),2)</f>
        <v>0</v>
      </c>
      <c r="BE94" s="6"/>
      <c r="BS94" s="117" t="s">
        <v>79</v>
      </c>
      <c r="BT94" s="117" t="s">
        <v>80</v>
      </c>
      <c r="BU94" s="118" t="s">
        <v>81</v>
      </c>
      <c r="BV94" s="117" t="s">
        <v>82</v>
      </c>
      <c r="BW94" s="117" t="s">
        <v>5</v>
      </c>
      <c r="BX94" s="117" t="s">
        <v>83</v>
      </c>
      <c r="CL94" s="117" t="s">
        <v>1</v>
      </c>
    </row>
    <row r="95" s="7" customFormat="1" ht="16.5" customHeight="1">
      <c r="A95" s="119" t="s">
        <v>84</v>
      </c>
      <c r="B95" s="120"/>
      <c r="C95" s="121"/>
      <c r="D95" s="122" t="s">
        <v>85</v>
      </c>
      <c r="E95" s="122"/>
      <c r="F95" s="122"/>
      <c r="G95" s="122"/>
      <c r="H95" s="122"/>
      <c r="I95" s="123"/>
      <c r="J95" s="122" t="s">
        <v>86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2 - Svrabovský potok'!J30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87</v>
      </c>
      <c r="AR95" s="126"/>
      <c r="AS95" s="127">
        <v>0</v>
      </c>
      <c r="AT95" s="128">
        <f>ROUND(SUM(AV95:AW95),2)</f>
        <v>0</v>
      </c>
      <c r="AU95" s="129">
        <f>'SO 2 - Svrabovský potok'!P123</f>
        <v>0</v>
      </c>
      <c r="AV95" s="128">
        <f>'SO 2 - Svrabovský potok'!J33</f>
        <v>0</v>
      </c>
      <c r="AW95" s="128">
        <f>'SO 2 - Svrabovský potok'!J34</f>
        <v>0</v>
      </c>
      <c r="AX95" s="128">
        <f>'SO 2 - Svrabovský potok'!J35</f>
        <v>0</v>
      </c>
      <c r="AY95" s="128">
        <f>'SO 2 - Svrabovský potok'!J36</f>
        <v>0</v>
      </c>
      <c r="AZ95" s="128">
        <f>'SO 2 - Svrabovský potok'!F33</f>
        <v>0</v>
      </c>
      <c r="BA95" s="128">
        <f>'SO 2 - Svrabovský potok'!F34</f>
        <v>0</v>
      </c>
      <c r="BB95" s="128">
        <f>'SO 2 - Svrabovský potok'!F35</f>
        <v>0</v>
      </c>
      <c r="BC95" s="128">
        <f>'SO 2 - Svrabovský potok'!F36</f>
        <v>0</v>
      </c>
      <c r="BD95" s="130">
        <f>'SO 2 - Svrabovský potok'!F37</f>
        <v>0</v>
      </c>
      <c r="BE95" s="7"/>
      <c r="BT95" s="131" t="s">
        <v>88</v>
      </c>
      <c r="BV95" s="131" t="s">
        <v>82</v>
      </c>
      <c r="BW95" s="131" t="s">
        <v>89</v>
      </c>
      <c r="BX95" s="131" t="s">
        <v>5</v>
      </c>
      <c r="CL95" s="131" t="s">
        <v>1</v>
      </c>
      <c r="CM95" s="131" t="s">
        <v>90</v>
      </c>
    </row>
    <row r="96" s="7" customFormat="1" ht="16.5" customHeight="1">
      <c r="A96" s="119" t="s">
        <v>84</v>
      </c>
      <c r="B96" s="120"/>
      <c r="C96" s="121"/>
      <c r="D96" s="122" t="s">
        <v>91</v>
      </c>
      <c r="E96" s="122"/>
      <c r="F96" s="122"/>
      <c r="G96" s="122"/>
      <c r="H96" s="122"/>
      <c r="I96" s="123"/>
      <c r="J96" s="122" t="s">
        <v>92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1 - Radimovický potok'!J30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87</v>
      </c>
      <c r="AR96" s="126"/>
      <c r="AS96" s="127">
        <v>0</v>
      </c>
      <c r="AT96" s="128">
        <f>ROUND(SUM(AV96:AW96),2)</f>
        <v>0</v>
      </c>
      <c r="AU96" s="129">
        <f>'SO 1 - Radimovický potok'!P124</f>
        <v>0</v>
      </c>
      <c r="AV96" s="128">
        <f>'SO 1 - Radimovický potok'!J33</f>
        <v>0</v>
      </c>
      <c r="AW96" s="128">
        <f>'SO 1 - Radimovický potok'!J34</f>
        <v>0</v>
      </c>
      <c r="AX96" s="128">
        <f>'SO 1 - Radimovický potok'!J35</f>
        <v>0</v>
      </c>
      <c r="AY96" s="128">
        <f>'SO 1 - Radimovický potok'!J36</f>
        <v>0</v>
      </c>
      <c r="AZ96" s="128">
        <f>'SO 1 - Radimovický potok'!F33</f>
        <v>0</v>
      </c>
      <c r="BA96" s="128">
        <f>'SO 1 - Radimovický potok'!F34</f>
        <v>0</v>
      </c>
      <c r="BB96" s="128">
        <f>'SO 1 - Radimovický potok'!F35</f>
        <v>0</v>
      </c>
      <c r="BC96" s="128">
        <f>'SO 1 - Radimovický potok'!F36</f>
        <v>0</v>
      </c>
      <c r="BD96" s="130">
        <f>'SO 1 - Radimovický potok'!F37</f>
        <v>0</v>
      </c>
      <c r="BE96" s="7"/>
      <c r="BT96" s="131" t="s">
        <v>88</v>
      </c>
      <c r="BV96" s="131" t="s">
        <v>82</v>
      </c>
      <c r="BW96" s="131" t="s">
        <v>93</v>
      </c>
      <c r="BX96" s="131" t="s">
        <v>5</v>
      </c>
      <c r="CL96" s="131" t="s">
        <v>1</v>
      </c>
      <c r="CM96" s="131" t="s">
        <v>90</v>
      </c>
    </row>
    <row r="97" s="7" customFormat="1" ht="24.75" customHeight="1">
      <c r="A97" s="119" t="s">
        <v>84</v>
      </c>
      <c r="B97" s="120"/>
      <c r="C97" s="121"/>
      <c r="D97" s="122" t="s">
        <v>94</v>
      </c>
      <c r="E97" s="122"/>
      <c r="F97" s="122"/>
      <c r="G97" s="122"/>
      <c r="H97" s="122"/>
      <c r="I97" s="123"/>
      <c r="J97" s="122" t="s">
        <v>95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'VON SO1 - VON SO 1 - Radi...'!J30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87</v>
      </c>
      <c r="AR97" s="126"/>
      <c r="AS97" s="127">
        <v>0</v>
      </c>
      <c r="AT97" s="128">
        <f>ROUND(SUM(AV97:AW97),2)</f>
        <v>0</v>
      </c>
      <c r="AU97" s="129">
        <f>'VON SO1 - VON SO 1 - Radi...'!P118</f>
        <v>0</v>
      </c>
      <c r="AV97" s="128">
        <f>'VON SO1 - VON SO 1 - Radi...'!J33</f>
        <v>0</v>
      </c>
      <c r="AW97" s="128">
        <f>'VON SO1 - VON SO 1 - Radi...'!J34</f>
        <v>0</v>
      </c>
      <c r="AX97" s="128">
        <f>'VON SO1 - VON SO 1 - Radi...'!J35</f>
        <v>0</v>
      </c>
      <c r="AY97" s="128">
        <f>'VON SO1 - VON SO 1 - Radi...'!J36</f>
        <v>0</v>
      </c>
      <c r="AZ97" s="128">
        <f>'VON SO1 - VON SO 1 - Radi...'!F33</f>
        <v>0</v>
      </c>
      <c r="BA97" s="128">
        <f>'VON SO1 - VON SO 1 - Radi...'!F34</f>
        <v>0</v>
      </c>
      <c r="BB97" s="128">
        <f>'VON SO1 - VON SO 1 - Radi...'!F35</f>
        <v>0</v>
      </c>
      <c r="BC97" s="128">
        <f>'VON SO1 - VON SO 1 - Radi...'!F36</f>
        <v>0</v>
      </c>
      <c r="BD97" s="130">
        <f>'VON SO1 - VON SO 1 - Radi...'!F37</f>
        <v>0</v>
      </c>
      <c r="BE97" s="7"/>
      <c r="BT97" s="131" t="s">
        <v>88</v>
      </c>
      <c r="BV97" s="131" t="s">
        <v>82</v>
      </c>
      <c r="BW97" s="131" t="s">
        <v>96</v>
      </c>
      <c r="BX97" s="131" t="s">
        <v>5</v>
      </c>
      <c r="CL97" s="131" t="s">
        <v>1</v>
      </c>
      <c r="CM97" s="131" t="s">
        <v>90</v>
      </c>
    </row>
    <row r="98" s="7" customFormat="1" ht="24.75" customHeight="1">
      <c r="A98" s="119" t="s">
        <v>84</v>
      </c>
      <c r="B98" s="120"/>
      <c r="C98" s="121"/>
      <c r="D98" s="122" t="s">
        <v>97</v>
      </c>
      <c r="E98" s="122"/>
      <c r="F98" s="122"/>
      <c r="G98" s="122"/>
      <c r="H98" s="122"/>
      <c r="I98" s="123"/>
      <c r="J98" s="122" t="s">
        <v>98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'VON SO2 - VON SO 2 - Svra...'!J30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87</v>
      </c>
      <c r="AR98" s="126"/>
      <c r="AS98" s="132">
        <v>0</v>
      </c>
      <c r="AT98" s="133">
        <f>ROUND(SUM(AV98:AW98),2)</f>
        <v>0</v>
      </c>
      <c r="AU98" s="134">
        <f>'VON SO2 - VON SO 2 - Svra...'!P118</f>
        <v>0</v>
      </c>
      <c r="AV98" s="133">
        <f>'VON SO2 - VON SO 2 - Svra...'!J33</f>
        <v>0</v>
      </c>
      <c r="AW98" s="133">
        <f>'VON SO2 - VON SO 2 - Svra...'!J34</f>
        <v>0</v>
      </c>
      <c r="AX98" s="133">
        <f>'VON SO2 - VON SO 2 - Svra...'!J35</f>
        <v>0</v>
      </c>
      <c r="AY98" s="133">
        <f>'VON SO2 - VON SO 2 - Svra...'!J36</f>
        <v>0</v>
      </c>
      <c r="AZ98" s="133">
        <f>'VON SO2 - VON SO 2 - Svra...'!F33</f>
        <v>0</v>
      </c>
      <c r="BA98" s="133">
        <f>'VON SO2 - VON SO 2 - Svra...'!F34</f>
        <v>0</v>
      </c>
      <c r="BB98" s="133">
        <f>'VON SO2 - VON SO 2 - Svra...'!F35</f>
        <v>0</v>
      </c>
      <c r="BC98" s="133">
        <f>'VON SO2 - VON SO 2 - Svra...'!F36</f>
        <v>0</v>
      </c>
      <c r="BD98" s="135">
        <f>'VON SO2 - VON SO 2 - Svra...'!F37</f>
        <v>0</v>
      </c>
      <c r="BE98" s="7"/>
      <c r="BT98" s="131" t="s">
        <v>88</v>
      </c>
      <c r="BV98" s="131" t="s">
        <v>82</v>
      </c>
      <c r="BW98" s="131" t="s">
        <v>99</v>
      </c>
      <c r="BX98" s="131" t="s">
        <v>5</v>
      </c>
      <c r="CL98" s="131" t="s">
        <v>1</v>
      </c>
      <c r="CM98" s="131" t="s">
        <v>90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rRRB8rbyDeIp+r5l73QQbUdCp/70wy2TBtBxPqVxelIISAnBvJvCWys5Ix2wGTXH1mRV8dYwZ7jDaf3l/p+zuw==" hashValue="vDGN7wcB6SfyJ/TG8P+8O0sS2mI+MDKiZxcw3uPSEFqhBPH61BFIlc8z7+BIBv0hKrJjCjxEl8H8+TJckr/4Ig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2 - Svrabovský potok'!C2" display="/"/>
    <hyperlink ref="A96" location="'SO 1 - Radimovický potok'!C2" display="/"/>
    <hyperlink ref="A97" location="'VON SO1 - VON SO 1 - Radi...'!C2" display="/"/>
    <hyperlink ref="A98" location="'VON SO2 - VON SO 2 - Svra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90</v>
      </c>
    </row>
    <row r="4" s="1" customFormat="1" ht="24.96" customHeight="1">
      <c r="B4" s="20"/>
      <c r="D4" s="138" t="s">
        <v>100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Revitalizace potoků Radimovický a Svrabovský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22. 5. 2024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36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37</v>
      </c>
      <c r="F24" s="38"/>
      <c r="G24" s="38"/>
      <c r="H24" s="38"/>
      <c r="I24" s="140" t="s">
        <v>28</v>
      </c>
      <c r="J24" s="143" t="s">
        <v>38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39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40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42</v>
      </c>
      <c r="G32" s="38"/>
      <c r="H32" s="38"/>
      <c r="I32" s="152" t="s">
        <v>41</v>
      </c>
      <c r="J32" s="152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44</v>
      </c>
      <c r="E33" s="140" t="s">
        <v>45</v>
      </c>
      <c r="F33" s="154">
        <f>ROUND((SUM(BE123:BE305)),  2)</f>
        <v>0</v>
      </c>
      <c r="G33" s="38"/>
      <c r="H33" s="38"/>
      <c r="I33" s="155">
        <v>0.20999999999999999</v>
      </c>
      <c r="J33" s="154">
        <f>ROUND(((SUM(BE123:BE305))*I33),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46</v>
      </c>
      <c r="F34" s="154">
        <f>ROUND((SUM(BF123:BF305)),  2)</f>
        <v>0</v>
      </c>
      <c r="G34" s="38"/>
      <c r="H34" s="38"/>
      <c r="I34" s="155">
        <v>0.12</v>
      </c>
      <c r="J34" s="154">
        <f>ROUND(((SUM(BF123:BF305))*I34),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47</v>
      </c>
      <c r="F35" s="154">
        <f>ROUND((SUM(BG123:BG305)),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48</v>
      </c>
      <c r="F36" s="154">
        <f>ROUND((SUM(BH123:BH305)),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49</v>
      </c>
      <c r="F37" s="154">
        <f>ROUND((SUM(BI123:BI305)),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50</v>
      </c>
      <c r="E39" s="158"/>
      <c r="F39" s="158"/>
      <c r="G39" s="159" t="s">
        <v>51</v>
      </c>
      <c r="H39" s="160" t="s">
        <v>52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53</v>
      </c>
      <c r="E50" s="164"/>
      <c r="F50" s="164"/>
      <c r="G50" s="163" t="s">
        <v>54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55</v>
      </c>
      <c r="E61" s="166"/>
      <c r="F61" s="167" t="s">
        <v>56</v>
      </c>
      <c r="G61" s="165" t="s">
        <v>55</v>
      </c>
      <c r="H61" s="166"/>
      <c r="I61" s="166"/>
      <c r="J61" s="168" t="s">
        <v>56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57</v>
      </c>
      <c r="E65" s="169"/>
      <c r="F65" s="169"/>
      <c r="G65" s="163" t="s">
        <v>58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55</v>
      </c>
      <c r="E76" s="166"/>
      <c r="F76" s="167" t="s">
        <v>56</v>
      </c>
      <c r="G76" s="165" t="s">
        <v>55</v>
      </c>
      <c r="H76" s="166"/>
      <c r="I76" s="166"/>
      <c r="J76" s="168" t="s">
        <v>56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Revitalizace potoků Radimovický a Svrabovský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2 - Svrabovský potok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Náchod u Tábora</v>
      </c>
      <c r="G89" s="40"/>
      <c r="H89" s="40"/>
      <c r="I89" s="32" t="s">
        <v>22</v>
      </c>
      <c r="J89" s="79" t="str">
        <f>IF(J12="","",J12)</f>
        <v>22. 5. 2024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Česká republika – Státní pozemkový úřad</v>
      </c>
      <c r="G91" s="40"/>
      <c r="H91" s="40"/>
      <c r="I91" s="32" t="s">
        <v>32</v>
      </c>
      <c r="J91" s="36" t="str">
        <f>E21</f>
        <v>Ing. Pavel Benda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Vodohospodárský rozvoj a výstavba a.s.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104</v>
      </c>
      <c r="D94" s="176"/>
      <c r="E94" s="176"/>
      <c r="F94" s="176"/>
      <c r="G94" s="176"/>
      <c r="H94" s="176"/>
      <c r="I94" s="176"/>
      <c r="J94" s="177" t="s">
        <v>105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106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107</v>
      </c>
    </row>
    <row r="97" s="9" customFormat="1" ht="24.96" customHeight="1">
      <c r="A97" s="9"/>
      <c r="B97" s="179"/>
      <c r="C97" s="180"/>
      <c r="D97" s="181" t="s">
        <v>108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109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110</v>
      </c>
      <c r="E99" s="188"/>
      <c r="F99" s="188"/>
      <c r="G99" s="188"/>
      <c r="H99" s="188"/>
      <c r="I99" s="188"/>
      <c r="J99" s="189">
        <f>J236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111</v>
      </c>
      <c r="E100" s="188"/>
      <c r="F100" s="188"/>
      <c r="G100" s="188"/>
      <c r="H100" s="188"/>
      <c r="I100" s="188"/>
      <c r="J100" s="189">
        <f>J237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112</v>
      </c>
      <c r="E101" s="188"/>
      <c r="F101" s="188"/>
      <c r="G101" s="188"/>
      <c r="H101" s="188"/>
      <c r="I101" s="188"/>
      <c r="J101" s="189">
        <f>J281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113</v>
      </c>
      <c r="E102" s="188"/>
      <c r="F102" s="188"/>
      <c r="G102" s="188"/>
      <c r="H102" s="188"/>
      <c r="I102" s="188"/>
      <c r="J102" s="189">
        <f>J282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114</v>
      </c>
      <c r="E103" s="188"/>
      <c r="F103" s="188"/>
      <c r="G103" s="188"/>
      <c r="H103" s="188"/>
      <c r="I103" s="188"/>
      <c r="J103" s="189">
        <f>J296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115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Revitalizace potoků Radimovický a Svrabovský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101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SO 2 - Svrabovský potok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>Náchod u Tábora</v>
      </c>
      <c r="G117" s="40"/>
      <c r="H117" s="40"/>
      <c r="I117" s="32" t="s">
        <v>22</v>
      </c>
      <c r="J117" s="79" t="str">
        <f>IF(J12="","",J12)</f>
        <v>22. 5. 2024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>Česká republika – Státní pozemkový úřad</v>
      </c>
      <c r="G119" s="40"/>
      <c r="H119" s="40"/>
      <c r="I119" s="32" t="s">
        <v>32</v>
      </c>
      <c r="J119" s="36" t="str">
        <f>E21</f>
        <v>Ing. Pavel Benda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30</v>
      </c>
      <c r="D120" s="40"/>
      <c r="E120" s="40"/>
      <c r="F120" s="27" t="str">
        <f>IF(E18="","",E18)</f>
        <v>Vyplň údaj</v>
      </c>
      <c r="G120" s="40"/>
      <c r="H120" s="40"/>
      <c r="I120" s="32" t="s">
        <v>35</v>
      </c>
      <c r="J120" s="36" t="str">
        <f>E24</f>
        <v xml:space="preserve">Vodohospodárský rozvoj a výstavba a.s.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116</v>
      </c>
      <c r="D122" s="194" t="s">
        <v>65</v>
      </c>
      <c r="E122" s="194" t="s">
        <v>61</v>
      </c>
      <c r="F122" s="194" t="s">
        <v>62</v>
      </c>
      <c r="G122" s="194" t="s">
        <v>117</v>
      </c>
      <c r="H122" s="194" t="s">
        <v>118</v>
      </c>
      <c r="I122" s="194" t="s">
        <v>119</v>
      </c>
      <c r="J122" s="194" t="s">
        <v>105</v>
      </c>
      <c r="K122" s="195" t="s">
        <v>120</v>
      </c>
      <c r="L122" s="196"/>
      <c r="M122" s="100" t="s">
        <v>1</v>
      </c>
      <c r="N122" s="101" t="s">
        <v>44</v>
      </c>
      <c r="O122" s="101" t="s">
        <v>121</v>
      </c>
      <c r="P122" s="101" t="s">
        <v>122</v>
      </c>
      <c r="Q122" s="101" t="s">
        <v>123</v>
      </c>
      <c r="R122" s="101" t="s">
        <v>124</v>
      </c>
      <c r="S122" s="101" t="s">
        <v>125</v>
      </c>
      <c r="T122" s="102" t="s">
        <v>126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127</v>
      </c>
      <c r="D123" s="40"/>
      <c r="E123" s="40"/>
      <c r="F123" s="40"/>
      <c r="G123" s="40"/>
      <c r="H123" s="40"/>
      <c r="I123" s="40"/>
      <c r="J123" s="197">
        <f>BK123</f>
        <v>0</v>
      </c>
      <c r="K123" s="40"/>
      <c r="L123" s="44"/>
      <c r="M123" s="103"/>
      <c r="N123" s="198"/>
      <c r="O123" s="104"/>
      <c r="P123" s="199">
        <f>P124</f>
        <v>0</v>
      </c>
      <c r="Q123" s="104"/>
      <c r="R123" s="199">
        <f>R124</f>
        <v>191.22050879999998</v>
      </c>
      <c r="S123" s="104"/>
      <c r="T123" s="200">
        <f>T124</f>
        <v>182.27080000000001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79</v>
      </c>
      <c r="AU123" s="17" t="s">
        <v>107</v>
      </c>
      <c r="BK123" s="201">
        <f>BK124</f>
        <v>0</v>
      </c>
    </row>
    <row r="124" s="12" customFormat="1" ht="25.92" customHeight="1">
      <c r="A124" s="12"/>
      <c r="B124" s="202"/>
      <c r="C124" s="203"/>
      <c r="D124" s="204" t="s">
        <v>79</v>
      </c>
      <c r="E124" s="205" t="s">
        <v>128</v>
      </c>
      <c r="F124" s="205" t="s">
        <v>129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P125+P236+P237+P281+P282+P296</f>
        <v>0</v>
      </c>
      <c r="Q124" s="210"/>
      <c r="R124" s="211">
        <f>R125+R236+R237+R281+R282+R296</f>
        <v>191.22050879999998</v>
      </c>
      <c r="S124" s="210"/>
      <c r="T124" s="212">
        <f>T125+T236+T237+T281+T282+T296</f>
        <v>182.27080000000001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88</v>
      </c>
      <c r="AT124" s="214" t="s">
        <v>79</v>
      </c>
      <c r="AU124" s="214" t="s">
        <v>80</v>
      </c>
      <c r="AY124" s="213" t="s">
        <v>130</v>
      </c>
      <c r="BK124" s="215">
        <f>BK125+BK236+BK237+BK281+BK282+BK296</f>
        <v>0</v>
      </c>
    </row>
    <row r="125" s="12" customFormat="1" ht="22.8" customHeight="1">
      <c r="A125" s="12"/>
      <c r="B125" s="202"/>
      <c r="C125" s="203"/>
      <c r="D125" s="204" t="s">
        <v>79</v>
      </c>
      <c r="E125" s="216" t="s">
        <v>88</v>
      </c>
      <c r="F125" s="216" t="s">
        <v>131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SUM(P126:P235)</f>
        <v>0</v>
      </c>
      <c r="Q125" s="210"/>
      <c r="R125" s="211">
        <f>SUM(R126:R235)</f>
        <v>0.0059520000000000007</v>
      </c>
      <c r="S125" s="210"/>
      <c r="T125" s="212">
        <f>SUM(T126:T235)</f>
        <v>135.369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88</v>
      </c>
      <c r="AT125" s="214" t="s">
        <v>79</v>
      </c>
      <c r="AU125" s="214" t="s">
        <v>88</v>
      </c>
      <c r="AY125" s="213" t="s">
        <v>130</v>
      </c>
      <c r="BK125" s="215">
        <f>SUM(BK126:BK235)</f>
        <v>0</v>
      </c>
    </row>
    <row r="126" s="2" customFormat="1" ht="16.5" customHeight="1">
      <c r="A126" s="38"/>
      <c r="B126" s="39"/>
      <c r="C126" s="218" t="s">
        <v>88</v>
      </c>
      <c r="D126" s="218" t="s">
        <v>132</v>
      </c>
      <c r="E126" s="219" t="s">
        <v>133</v>
      </c>
      <c r="F126" s="220" t="s">
        <v>134</v>
      </c>
      <c r="G126" s="221" t="s">
        <v>135</v>
      </c>
      <c r="H126" s="222">
        <v>75.204999999999998</v>
      </c>
      <c r="I126" s="223"/>
      <c r="J126" s="224">
        <f>ROUND(I126*H126,2)</f>
        <v>0</v>
      </c>
      <c r="K126" s="220" t="s">
        <v>136</v>
      </c>
      <c r="L126" s="44"/>
      <c r="M126" s="225" t="s">
        <v>1</v>
      </c>
      <c r="N126" s="226" t="s">
        <v>45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1.8</v>
      </c>
      <c r="T126" s="228">
        <f>S126*H126</f>
        <v>135.369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137</v>
      </c>
      <c r="AT126" s="229" t="s">
        <v>132</v>
      </c>
      <c r="AU126" s="229" t="s">
        <v>90</v>
      </c>
      <c r="AY126" s="17" t="s">
        <v>130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88</v>
      </c>
      <c r="BK126" s="230">
        <f>ROUND(I126*H126,2)</f>
        <v>0</v>
      </c>
      <c r="BL126" s="17" t="s">
        <v>137</v>
      </c>
      <c r="BM126" s="229" t="s">
        <v>138</v>
      </c>
    </row>
    <row r="127" s="2" customFormat="1">
      <c r="A127" s="38"/>
      <c r="B127" s="39"/>
      <c r="C127" s="40"/>
      <c r="D127" s="231" t="s">
        <v>139</v>
      </c>
      <c r="E127" s="40"/>
      <c r="F127" s="232" t="s">
        <v>140</v>
      </c>
      <c r="G127" s="40"/>
      <c r="H127" s="40"/>
      <c r="I127" s="233"/>
      <c r="J127" s="40"/>
      <c r="K127" s="40"/>
      <c r="L127" s="44"/>
      <c r="M127" s="234"/>
      <c r="N127" s="235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139</v>
      </c>
      <c r="AU127" s="17" t="s">
        <v>90</v>
      </c>
    </row>
    <row r="128" s="2" customFormat="1">
      <c r="A128" s="38"/>
      <c r="B128" s="39"/>
      <c r="C128" s="40"/>
      <c r="D128" s="236" t="s">
        <v>141</v>
      </c>
      <c r="E128" s="40"/>
      <c r="F128" s="237" t="s">
        <v>142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141</v>
      </c>
      <c r="AU128" s="17" t="s">
        <v>90</v>
      </c>
    </row>
    <row r="129" s="13" customFormat="1">
      <c r="A129" s="13"/>
      <c r="B129" s="238"/>
      <c r="C129" s="239"/>
      <c r="D129" s="231" t="s">
        <v>143</v>
      </c>
      <c r="E129" s="240" t="s">
        <v>1</v>
      </c>
      <c r="F129" s="241" t="s">
        <v>144</v>
      </c>
      <c r="G129" s="239"/>
      <c r="H129" s="240" t="s">
        <v>1</v>
      </c>
      <c r="I129" s="242"/>
      <c r="J129" s="239"/>
      <c r="K129" s="239"/>
      <c r="L129" s="243"/>
      <c r="M129" s="244"/>
      <c r="N129" s="245"/>
      <c r="O129" s="245"/>
      <c r="P129" s="245"/>
      <c r="Q129" s="245"/>
      <c r="R129" s="245"/>
      <c r="S129" s="245"/>
      <c r="T129" s="24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7" t="s">
        <v>143</v>
      </c>
      <c r="AU129" s="247" t="s">
        <v>90</v>
      </c>
      <c r="AV129" s="13" t="s">
        <v>88</v>
      </c>
      <c r="AW129" s="13" t="s">
        <v>34</v>
      </c>
      <c r="AX129" s="13" t="s">
        <v>80</v>
      </c>
      <c r="AY129" s="247" t="s">
        <v>130</v>
      </c>
    </row>
    <row r="130" s="13" customFormat="1">
      <c r="A130" s="13"/>
      <c r="B130" s="238"/>
      <c r="C130" s="239"/>
      <c r="D130" s="231" t="s">
        <v>143</v>
      </c>
      <c r="E130" s="240" t="s">
        <v>1</v>
      </c>
      <c r="F130" s="241" t="s">
        <v>145</v>
      </c>
      <c r="G130" s="239"/>
      <c r="H130" s="240" t="s">
        <v>1</v>
      </c>
      <c r="I130" s="242"/>
      <c r="J130" s="239"/>
      <c r="K130" s="239"/>
      <c r="L130" s="243"/>
      <c r="M130" s="244"/>
      <c r="N130" s="245"/>
      <c r="O130" s="245"/>
      <c r="P130" s="245"/>
      <c r="Q130" s="245"/>
      <c r="R130" s="245"/>
      <c r="S130" s="245"/>
      <c r="T130" s="24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7" t="s">
        <v>143</v>
      </c>
      <c r="AU130" s="247" t="s">
        <v>90</v>
      </c>
      <c r="AV130" s="13" t="s">
        <v>88</v>
      </c>
      <c r="AW130" s="13" t="s">
        <v>34</v>
      </c>
      <c r="AX130" s="13" t="s">
        <v>80</v>
      </c>
      <c r="AY130" s="247" t="s">
        <v>130</v>
      </c>
    </row>
    <row r="131" s="14" customFormat="1">
      <c r="A131" s="14"/>
      <c r="B131" s="248"/>
      <c r="C131" s="249"/>
      <c r="D131" s="231" t="s">
        <v>143</v>
      </c>
      <c r="E131" s="250" t="s">
        <v>1</v>
      </c>
      <c r="F131" s="251" t="s">
        <v>146</v>
      </c>
      <c r="G131" s="249"/>
      <c r="H131" s="252">
        <v>75.204999999999998</v>
      </c>
      <c r="I131" s="253"/>
      <c r="J131" s="249"/>
      <c r="K131" s="249"/>
      <c r="L131" s="254"/>
      <c r="M131" s="255"/>
      <c r="N131" s="256"/>
      <c r="O131" s="256"/>
      <c r="P131" s="256"/>
      <c r="Q131" s="256"/>
      <c r="R131" s="256"/>
      <c r="S131" s="256"/>
      <c r="T131" s="25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8" t="s">
        <v>143</v>
      </c>
      <c r="AU131" s="258" t="s">
        <v>90</v>
      </c>
      <c r="AV131" s="14" t="s">
        <v>90</v>
      </c>
      <c r="AW131" s="14" t="s">
        <v>34</v>
      </c>
      <c r="AX131" s="14" t="s">
        <v>80</v>
      </c>
      <c r="AY131" s="258" t="s">
        <v>130</v>
      </c>
    </row>
    <row r="132" s="15" customFormat="1">
      <c r="A132" s="15"/>
      <c r="B132" s="259"/>
      <c r="C132" s="260"/>
      <c r="D132" s="231" t="s">
        <v>143</v>
      </c>
      <c r="E132" s="261" t="s">
        <v>1</v>
      </c>
      <c r="F132" s="262" t="s">
        <v>147</v>
      </c>
      <c r="G132" s="260"/>
      <c r="H132" s="263">
        <v>75.204999999999998</v>
      </c>
      <c r="I132" s="264"/>
      <c r="J132" s="260"/>
      <c r="K132" s="260"/>
      <c r="L132" s="265"/>
      <c r="M132" s="266"/>
      <c r="N132" s="267"/>
      <c r="O132" s="267"/>
      <c r="P132" s="267"/>
      <c r="Q132" s="267"/>
      <c r="R132" s="267"/>
      <c r="S132" s="267"/>
      <c r="T132" s="268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9" t="s">
        <v>143</v>
      </c>
      <c r="AU132" s="269" t="s">
        <v>90</v>
      </c>
      <c r="AV132" s="15" t="s">
        <v>137</v>
      </c>
      <c r="AW132" s="15" t="s">
        <v>34</v>
      </c>
      <c r="AX132" s="15" t="s">
        <v>88</v>
      </c>
      <c r="AY132" s="269" t="s">
        <v>130</v>
      </c>
    </row>
    <row r="133" s="2" customFormat="1" ht="16.5" customHeight="1">
      <c r="A133" s="38"/>
      <c r="B133" s="39"/>
      <c r="C133" s="218" t="s">
        <v>90</v>
      </c>
      <c r="D133" s="218" t="s">
        <v>132</v>
      </c>
      <c r="E133" s="219" t="s">
        <v>148</v>
      </c>
      <c r="F133" s="220" t="s">
        <v>149</v>
      </c>
      <c r="G133" s="221" t="s">
        <v>150</v>
      </c>
      <c r="H133" s="222">
        <v>288.5</v>
      </c>
      <c r="I133" s="223"/>
      <c r="J133" s="224">
        <f>ROUND(I133*H133,2)</f>
        <v>0</v>
      </c>
      <c r="K133" s="220" t="s">
        <v>136</v>
      </c>
      <c r="L133" s="44"/>
      <c r="M133" s="225" t="s">
        <v>1</v>
      </c>
      <c r="N133" s="226" t="s">
        <v>45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137</v>
      </c>
      <c r="AT133" s="229" t="s">
        <v>132</v>
      </c>
      <c r="AU133" s="229" t="s">
        <v>90</v>
      </c>
      <c r="AY133" s="17" t="s">
        <v>130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88</v>
      </c>
      <c r="BK133" s="230">
        <f>ROUND(I133*H133,2)</f>
        <v>0</v>
      </c>
      <c r="BL133" s="17" t="s">
        <v>137</v>
      </c>
      <c r="BM133" s="229" t="s">
        <v>151</v>
      </c>
    </row>
    <row r="134" s="2" customFormat="1">
      <c r="A134" s="38"/>
      <c r="B134" s="39"/>
      <c r="C134" s="40"/>
      <c r="D134" s="231" t="s">
        <v>139</v>
      </c>
      <c r="E134" s="40"/>
      <c r="F134" s="232" t="s">
        <v>152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139</v>
      </c>
      <c r="AU134" s="17" t="s">
        <v>90</v>
      </c>
    </row>
    <row r="135" s="2" customFormat="1">
      <c r="A135" s="38"/>
      <c r="B135" s="39"/>
      <c r="C135" s="40"/>
      <c r="D135" s="236" t="s">
        <v>141</v>
      </c>
      <c r="E135" s="40"/>
      <c r="F135" s="237" t="s">
        <v>153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141</v>
      </c>
      <c r="AU135" s="17" t="s">
        <v>90</v>
      </c>
    </row>
    <row r="136" s="13" customFormat="1">
      <c r="A136" s="13"/>
      <c r="B136" s="238"/>
      <c r="C136" s="239"/>
      <c r="D136" s="231" t="s">
        <v>143</v>
      </c>
      <c r="E136" s="240" t="s">
        <v>1</v>
      </c>
      <c r="F136" s="241" t="s">
        <v>154</v>
      </c>
      <c r="G136" s="239"/>
      <c r="H136" s="240" t="s">
        <v>1</v>
      </c>
      <c r="I136" s="242"/>
      <c r="J136" s="239"/>
      <c r="K136" s="239"/>
      <c r="L136" s="243"/>
      <c r="M136" s="244"/>
      <c r="N136" s="245"/>
      <c r="O136" s="245"/>
      <c r="P136" s="245"/>
      <c r="Q136" s="245"/>
      <c r="R136" s="245"/>
      <c r="S136" s="245"/>
      <c r="T136" s="24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7" t="s">
        <v>143</v>
      </c>
      <c r="AU136" s="247" t="s">
        <v>90</v>
      </c>
      <c r="AV136" s="13" t="s">
        <v>88</v>
      </c>
      <c r="AW136" s="13" t="s">
        <v>34</v>
      </c>
      <c r="AX136" s="13" t="s">
        <v>80</v>
      </c>
      <c r="AY136" s="247" t="s">
        <v>130</v>
      </c>
    </row>
    <row r="137" s="13" customFormat="1">
      <c r="A137" s="13"/>
      <c r="B137" s="238"/>
      <c r="C137" s="239"/>
      <c r="D137" s="231" t="s">
        <v>143</v>
      </c>
      <c r="E137" s="240" t="s">
        <v>1</v>
      </c>
      <c r="F137" s="241" t="s">
        <v>155</v>
      </c>
      <c r="G137" s="239"/>
      <c r="H137" s="240" t="s">
        <v>1</v>
      </c>
      <c r="I137" s="242"/>
      <c r="J137" s="239"/>
      <c r="K137" s="239"/>
      <c r="L137" s="243"/>
      <c r="M137" s="244"/>
      <c r="N137" s="245"/>
      <c r="O137" s="245"/>
      <c r="P137" s="245"/>
      <c r="Q137" s="245"/>
      <c r="R137" s="245"/>
      <c r="S137" s="245"/>
      <c r="T137" s="24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7" t="s">
        <v>143</v>
      </c>
      <c r="AU137" s="247" t="s">
        <v>90</v>
      </c>
      <c r="AV137" s="13" t="s">
        <v>88</v>
      </c>
      <c r="AW137" s="13" t="s">
        <v>34</v>
      </c>
      <c r="AX137" s="13" t="s">
        <v>80</v>
      </c>
      <c r="AY137" s="247" t="s">
        <v>130</v>
      </c>
    </row>
    <row r="138" s="14" customFormat="1">
      <c r="A138" s="14"/>
      <c r="B138" s="248"/>
      <c r="C138" s="249"/>
      <c r="D138" s="231" t="s">
        <v>143</v>
      </c>
      <c r="E138" s="250" t="s">
        <v>1</v>
      </c>
      <c r="F138" s="251" t="s">
        <v>156</v>
      </c>
      <c r="G138" s="249"/>
      <c r="H138" s="252">
        <v>288.5</v>
      </c>
      <c r="I138" s="253"/>
      <c r="J138" s="249"/>
      <c r="K138" s="249"/>
      <c r="L138" s="254"/>
      <c r="M138" s="255"/>
      <c r="N138" s="256"/>
      <c r="O138" s="256"/>
      <c r="P138" s="256"/>
      <c r="Q138" s="256"/>
      <c r="R138" s="256"/>
      <c r="S138" s="256"/>
      <c r="T138" s="25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8" t="s">
        <v>143</v>
      </c>
      <c r="AU138" s="258" t="s">
        <v>90</v>
      </c>
      <c r="AV138" s="14" t="s">
        <v>90</v>
      </c>
      <c r="AW138" s="14" t="s">
        <v>34</v>
      </c>
      <c r="AX138" s="14" t="s">
        <v>80</v>
      </c>
      <c r="AY138" s="258" t="s">
        <v>130</v>
      </c>
    </row>
    <row r="139" s="15" customFormat="1">
      <c r="A139" s="15"/>
      <c r="B139" s="259"/>
      <c r="C139" s="260"/>
      <c r="D139" s="231" t="s">
        <v>143</v>
      </c>
      <c r="E139" s="261" t="s">
        <v>1</v>
      </c>
      <c r="F139" s="262" t="s">
        <v>147</v>
      </c>
      <c r="G139" s="260"/>
      <c r="H139" s="263">
        <v>288.5</v>
      </c>
      <c r="I139" s="264"/>
      <c r="J139" s="260"/>
      <c r="K139" s="260"/>
      <c r="L139" s="265"/>
      <c r="M139" s="266"/>
      <c r="N139" s="267"/>
      <c r="O139" s="267"/>
      <c r="P139" s="267"/>
      <c r="Q139" s="267"/>
      <c r="R139" s="267"/>
      <c r="S139" s="267"/>
      <c r="T139" s="268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9" t="s">
        <v>143</v>
      </c>
      <c r="AU139" s="269" t="s">
        <v>90</v>
      </c>
      <c r="AV139" s="15" t="s">
        <v>137</v>
      </c>
      <c r="AW139" s="15" t="s">
        <v>34</v>
      </c>
      <c r="AX139" s="15" t="s">
        <v>88</v>
      </c>
      <c r="AY139" s="269" t="s">
        <v>130</v>
      </c>
    </row>
    <row r="140" s="2" customFormat="1" ht="16.5" customHeight="1">
      <c r="A140" s="38"/>
      <c r="B140" s="39"/>
      <c r="C140" s="218" t="s">
        <v>157</v>
      </c>
      <c r="D140" s="218" t="s">
        <v>132</v>
      </c>
      <c r="E140" s="219" t="s">
        <v>158</v>
      </c>
      <c r="F140" s="220" t="s">
        <v>159</v>
      </c>
      <c r="G140" s="221" t="s">
        <v>150</v>
      </c>
      <c r="H140" s="222">
        <v>93.799999999999997</v>
      </c>
      <c r="I140" s="223"/>
      <c r="J140" s="224">
        <f>ROUND(I140*H140,2)</f>
        <v>0</v>
      </c>
      <c r="K140" s="220" t="s">
        <v>136</v>
      </c>
      <c r="L140" s="44"/>
      <c r="M140" s="225" t="s">
        <v>1</v>
      </c>
      <c r="N140" s="226" t="s">
        <v>45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137</v>
      </c>
      <c r="AT140" s="229" t="s">
        <v>132</v>
      </c>
      <c r="AU140" s="229" t="s">
        <v>90</v>
      </c>
      <c r="AY140" s="17" t="s">
        <v>130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88</v>
      </c>
      <c r="BK140" s="230">
        <f>ROUND(I140*H140,2)</f>
        <v>0</v>
      </c>
      <c r="BL140" s="17" t="s">
        <v>137</v>
      </c>
      <c r="BM140" s="229" t="s">
        <v>160</v>
      </c>
    </row>
    <row r="141" s="2" customFormat="1">
      <c r="A141" s="38"/>
      <c r="B141" s="39"/>
      <c r="C141" s="40"/>
      <c r="D141" s="231" t="s">
        <v>139</v>
      </c>
      <c r="E141" s="40"/>
      <c r="F141" s="232" t="s">
        <v>161</v>
      </c>
      <c r="G141" s="40"/>
      <c r="H141" s="40"/>
      <c r="I141" s="233"/>
      <c r="J141" s="40"/>
      <c r="K141" s="40"/>
      <c r="L141" s="44"/>
      <c r="M141" s="234"/>
      <c r="N141" s="23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139</v>
      </c>
      <c r="AU141" s="17" t="s">
        <v>90</v>
      </c>
    </row>
    <row r="142" s="2" customFormat="1">
      <c r="A142" s="38"/>
      <c r="B142" s="39"/>
      <c r="C142" s="40"/>
      <c r="D142" s="236" t="s">
        <v>141</v>
      </c>
      <c r="E142" s="40"/>
      <c r="F142" s="237" t="s">
        <v>162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141</v>
      </c>
      <c r="AU142" s="17" t="s">
        <v>90</v>
      </c>
    </row>
    <row r="143" s="13" customFormat="1">
      <c r="A143" s="13"/>
      <c r="B143" s="238"/>
      <c r="C143" s="239"/>
      <c r="D143" s="231" t="s">
        <v>143</v>
      </c>
      <c r="E143" s="240" t="s">
        <v>1</v>
      </c>
      <c r="F143" s="241" t="s">
        <v>154</v>
      </c>
      <c r="G143" s="239"/>
      <c r="H143" s="240" t="s">
        <v>1</v>
      </c>
      <c r="I143" s="242"/>
      <c r="J143" s="239"/>
      <c r="K143" s="239"/>
      <c r="L143" s="243"/>
      <c r="M143" s="244"/>
      <c r="N143" s="245"/>
      <c r="O143" s="245"/>
      <c r="P143" s="245"/>
      <c r="Q143" s="245"/>
      <c r="R143" s="245"/>
      <c r="S143" s="245"/>
      <c r="T143" s="24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7" t="s">
        <v>143</v>
      </c>
      <c r="AU143" s="247" t="s">
        <v>90</v>
      </c>
      <c r="AV143" s="13" t="s">
        <v>88</v>
      </c>
      <c r="AW143" s="13" t="s">
        <v>34</v>
      </c>
      <c r="AX143" s="13" t="s">
        <v>80</v>
      </c>
      <c r="AY143" s="247" t="s">
        <v>130</v>
      </c>
    </row>
    <row r="144" s="14" customFormat="1">
      <c r="A144" s="14"/>
      <c r="B144" s="248"/>
      <c r="C144" s="249"/>
      <c r="D144" s="231" t="s">
        <v>143</v>
      </c>
      <c r="E144" s="250" t="s">
        <v>1</v>
      </c>
      <c r="F144" s="251" t="s">
        <v>163</v>
      </c>
      <c r="G144" s="249"/>
      <c r="H144" s="252">
        <v>93.799999999999997</v>
      </c>
      <c r="I144" s="253"/>
      <c r="J144" s="249"/>
      <c r="K144" s="249"/>
      <c r="L144" s="254"/>
      <c r="M144" s="255"/>
      <c r="N144" s="256"/>
      <c r="O144" s="256"/>
      <c r="P144" s="256"/>
      <c r="Q144" s="256"/>
      <c r="R144" s="256"/>
      <c r="S144" s="256"/>
      <c r="T144" s="25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8" t="s">
        <v>143</v>
      </c>
      <c r="AU144" s="258" t="s">
        <v>90</v>
      </c>
      <c r="AV144" s="14" t="s">
        <v>90</v>
      </c>
      <c r="AW144" s="14" t="s">
        <v>34</v>
      </c>
      <c r="AX144" s="14" t="s">
        <v>80</v>
      </c>
      <c r="AY144" s="258" t="s">
        <v>130</v>
      </c>
    </row>
    <row r="145" s="15" customFormat="1">
      <c r="A145" s="15"/>
      <c r="B145" s="259"/>
      <c r="C145" s="260"/>
      <c r="D145" s="231" t="s">
        <v>143</v>
      </c>
      <c r="E145" s="261" t="s">
        <v>1</v>
      </c>
      <c r="F145" s="262" t="s">
        <v>147</v>
      </c>
      <c r="G145" s="260"/>
      <c r="H145" s="263">
        <v>93.799999999999997</v>
      </c>
      <c r="I145" s="264"/>
      <c r="J145" s="260"/>
      <c r="K145" s="260"/>
      <c r="L145" s="265"/>
      <c r="M145" s="266"/>
      <c r="N145" s="267"/>
      <c r="O145" s="267"/>
      <c r="P145" s="267"/>
      <c r="Q145" s="267"/>
      <c r="R145" s="267"/>
      <c r="S145" s="267"/>
      <c r="T145" s="268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9" t="s">
        <v>143</v>
      </c>
      <c r="AU145" s="269" t="s">
        <v>90</v>
      </c>
      <c r="AV145" s="15" t="s">
        <v>137</v>
      </c>
      <c r="AW145" s="15" t="s">
        <v>34</v>
      </c>
      <c r="AX145" s="15" t="s">
        <v>88</v>
      </c>
      <c r="AY145" s="269" t="s">
        <v>130</v>
      </c>
    </row>
    <row r="146" s="2" customFormat="1" ht="16.5" customHeight="1">
      <c r="A146" s="38"/>
      <c r="B146" s="39"/>
      <c r="C146" s="218" t="s">
        <v>137</v>
      </c>
      <c r="D146" s="218" t="s">
        <v>132</v>
      </c>
      <c r="E146" s="219" t="s">
        <v>164</v>
      </c>
      <c r="F146" s="220" t="s">
        <v>165</v>
      </c>
      <c r="G146" s="221" t="s">
        <v>150</v>
      </c>
      <c r="H146" s="222">
        <v>1975</v>
      </c>
      <c r="I146" s="223"/>
      <c r="J146" s="224">
        <f>ROUND(I146*H146,2)</f>
        <v>0</v>
      </c>
      <c r="K146" s="220" t="s">
        <v>136</v>
      </c>
      <c r="L146" s="44"/>
      <c r="M146" s="225" t="s">
        <v>1</v>
      </c>
      <c r="N146" s="226" t="s">
        <v>45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137</v>
      </c>
      <c r="AT146" s="229" t="s">
        <v>132</v>
      </c>
      <c r="AU146" s="229" t="s">
        <v>90</v>
      </c>
      <c r="AY146" s="17" t="s">
        <v>130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88</v>
      </c>
      <c r="BK146" s="230">
        <f>ROUND(I146*H146,2)</f>
        <v>0</v>
      </c>
      <c r="BL146" s="17" t="s">
        <v>137</v>
      </c>
      <c r="BM146" s="229" t="s">
        <v>166</v>
      </c>
    </row>
    <row r="147" s="2" customFormat="1">
      <c r="A147" s="38"/>
      <c r="B147" s="39"/>
      <c r="C147" s="40"/>
      <c r="D147" s="231" t="s">
        <v>139</v>
      </c>
      <c r="E147" s="40"/>
      <c r="F147" s="232" t="s">
        <v>167</v>
      </c>
      <c r="G147" s="40"/>
      <c r="H147" s="40"/>
      <c r="I147" s="233"/>
      <c r="J147" s="40"/>
      <c r="K147" s="40"/>
      <c r="L147" s="44"/>
      <c r="M147" s="234"/>
      <c r="N147" s="235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139</v>
      </c>
      <c r="AU147" s="17" t="s">
        <v>90</v>
      </c>
    </row>
    <row r="148" s="2" customFormat="1">
      <c r="A148" s="38"/>
      <c r="B148" s="39"/>
      <c r="C148" s="40"/>
      <c r="D148" s="236" t="s">
        <v>141</v>
      </c>
      <c r="E148" s="40"/>
      <c r="F148" s="237" t="s">
        <v>168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141</v>
      </c>
      <c r="AU148" s="17" t="s">
        <v>90</v>
      </c>
    </row>
    <row r="149" s="13" customFormat="1">
      <c r="A149" s="13"/>
      <c r="B149" s="238"/>
      <c r="C149" s="239"/>
      <c r="D149" s="231" t="s">
        <v>143</v>
      </c>
      <c r="E149" s="240" t="s">
        <v>1</v>
      </c>
      <c r="F149" s="241" t="s">
        <v>154</v>
      </c>
      <c r="G149" s="239"/>
      <c r="H149" s="240" t="s">
        <v>1</v>
      </c>
      <c r="I149" s="242"/>
      <c r="J149" s="239"/>
      <c r="K149" s="239"/>
      <c r="L149" s="243"/>
      <c r="M149" s="244"/>
      <c r="N149" s="245"/>
      <c r="O149" s="245"/>
      <c r="P149" s="245"/>
      <c r="Q149" s="245"/>
      <c r="R149" s="245"/>
      <c r="S149" s="245"/>
      <c r="T149" s="24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7" t="s">
        <v>143</v>
      </c>
      <c r="AU149" s="247" t="s">
        <v>90</v>
      </c>
      <c r="AV149" s="13" t="s">
        <v>88</v>
      </c>
      <c r="AW149" s="13" t="s">
        <v>34</v>
      </c>
      <c r="AX149" s="13" t="s">
        <v>80</v>
      </c>
      <c r="AY149" s="247" t="s">
        <v>130</v>
      </c>
    </row>
    <row r="150" s="14" customFormat="1">
      <c r="A150" s="14"/>
      <c r="B150" s="248"/>
      <c r="C150" s="249"/>
      <c r="D150" s="231" t="s">
        <v>143</v>
      </c>
      <c r="E150" s="250" t="s">
        <v>1</v>
      </c>
      <c r="F150" s="251" t="s">
        <v>169</v>
      </c>
      <c r="G150" s="249"/>
      <c r="H150" s="252">
        <v>1975</v>
      </c>
      <c r="I150" s="253"/>
      <c r="J150" s="249"/>
      <c r="K150" s="249"/>
      <c r="L150" s="254"/>
      <c r="M150" s="255"/>
      <c r="N150" s="256"/>
      <c r="O150" s="256"/>
      <c r="P150" s="256"/>
      <c r="Q150" s="256"/>
      <c r="R150" s="256"/>
      <c r="S150" s="256"/>
      <c r="T150" s="25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8" t="s">
        <v>143</v>
      </c>
      <c r="AU150" s="258" t="s">
        <v>90</v>
      </c>
      <c r="AV150" s="14" t="s">
        <v>90</v>
      </c>
      <c r="AW150" s="14" t="s">
        <v>34</v>
      </c>
      <c r="AX150" s="14" t="s">
        <v>80</v>
      </c>
      <c r="AY150" s="258" t="s">
        <v>130</v>
      </c>
    </row>
    <row r="151" s="15" customFormat="1">
      <c r="A151" s="15"/>
      <c r="B151" s="259"/>
      <c r="C151" s="260"/>
      <c r="D151" s="231" t="s">
        <v>143</v>
      </c>
      <c r="E151" s="261" t="s">
        <v>1</v>
      </c>
      <c r="F151" s="262" t="s">
        <v>147</v>
      </c>
      <c r="G151" s="260"/>
      <c r="H151" s="263">
        <v>1975</v>
      </c>
      <c r="I151" s="264"/>
      <c r="J151" s="260"/>
      <c r="K151" s="260"/>
      <c r="L151" s="265"/>
      <c r="M151" s="266"/>
      <c r="N151" s="267"/>
      <c r="O151" s="267"/>
      <c r="P151" s="267"/>
      <c r="Q151" s="267"/>
      <c r="R151" s="267"/>
      <c r="S151" s="267"/>
      <c r="T151" s="268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9" t="s">
        <v>143</v>
      </c>
      <c r="AU151" s="269" t="s">
        <v>90</v>
      </c>
      <c r="AV151" s="15" t="s">
        <v>137</v>
      </c>
      <c r="AW151" s="15" t="s">
        <v>34</v>
      </c>
      <c r="AX151" s="15" t="s">
        <v>88</v>
      </c>
      <c r="AY151" s="269" t="s">
        <v>130</v>
      </c>
    </row>
    <row r="152" s="2" customFormat="1" ht="16.5" customHeight="1">
      <c r="A152" s="38"/>
      <c r="B152" s="39"/>
      <c r="C152" s="218" t="s">
        <v>170</v>
      </c>
      <c r="D152" s="218" t="s">
        <v>132</v>
      </c>
      <c r="E152" s="219" t="s">
        <v>171</v>
      </c>
      <c r="F152" s="220" t="s">
        <v>172</v>
      </c>
      <c r="G152" s="221" t="s">
        <v>150</v>
      </c>
      <c r="H152" s="222">
        <v>646</v>
      </c>
      <c r="I152" s="223"/>
      <c r="J152" s="224">
        <f>ROUND(I152*H152,2)</f>
        <v>0</v>
      </c>
      <c r="K152" s="220" t="s">
        <v>136</v>
      </c>
      <c r="L152" s="44"/>
      <c r="M152" s="225" t="s">
        <v>1</v>
      </c>
      <c r="N152" s="226" t="s">
        <v>45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137</v>
      </c>
      <c r="AT152" s="229" t="s">
        <v>132</v>
      </c>
      <c r="AU152" s="229" t="s">
        <v>90</v>
      </c>
      <c r="AY152" s="17" t="s">
        <v>130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88</v>
      </c>
      <c r="BK152" s="230">
        <f>ROUND(I152*H152,2)</f>
        <v>0</v>
      </c>
      <c r="BL152" s="17" t="s">
        <v>137</v>
      </c>
      <c r="BM152" s="229" t="s">
        <v>173</v>
      </c>
    </row>
    <row r="153" s="2" customFormat="1">
      <c r="A153" s="38"/>
      <c r="B153" s="39"/>
      <c r="C153" s="40"/>
      <c r="D153" s="231" t="s">
        <v>139</v>
      </c>
      <c r="E153" s="40"/>
      <c r="F153" s="232" t="s">
        <v>174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139</v>
      </c>
      <c r="AU153" s="17" t="s">
        <v>90</v>
      </c>
    </row>
    <row r="154" s="2" customFormat="1">
      <c r="A154" s="38"/>
      <c r="B154" s="39"/>
      <c r="C154" s="40"/>
      <c r="D154" s="236" t="s">
        <v>141</v>
      </c>
      <c r="E154" s="40"/>
      <c r="F154" s="237" t="s">
        <v>175</v>
      </c>
      <c r="G154" s="40"/>
      <c r="H154" s="40"/>
      <c r="I154" s="233"/>
      <c r="J154" s="40"/>
      <c r="K154" s="40"/>
      <c r="L154" s="44"/>
      <c r="M154" s="234"/>
      <c r="N154" s="23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141</v>
      </c>
      <c r="AU154" s="17" t="s">
        <v>90</v>
      </c>
    </row>
    <row r="155" s="13" customFormat="1">
      <c r="A155" s="13"/>
      <c r="B155" s="238"/>
      <c r="C155" s="239"/>
      <c r="D155" s="231" t="s">
        <v>143</v>
      </c>
      <c r="E155" s="240" t="s">
        <v>1</v>
      </c>
      <c r="F155" s="241" t="s">
        <v>154</v>
      </c>
      <c r="G155" s="239"/>
      <c r="H155" s="240" t="s">
        <v>1</v>
      </c>
      <c r="I155" s="242"/>
      <c r="J155" s="239"/>
      <c r="K155" s="239"/>
      <c r="L155" s="243"/>
      <c r="M155" s="244"/>
      <c r="N155" s="245"/>
      <c r="O155" s="245"/>
      <c r="P155" s="245"/>
      <c r="Q155" s="245"/>
      <c r="R155" s="245"/>
      <c r="S155" s="245"/>
      <c r="T155" s="24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7" t="s">
        <v>143</v>
      </c>
      <c r="AU155" s="247" t="s">
        <v>90</v>
      </c>
      <c r="AV155" s="13" t="s">
        <v>88</v>
      </c>
      <c r="AW155" s="13" t="s">
        <v>34</v>
      </c>
      <c r="AX155" s="13" t="s">
        <v>80</v>
      </c>
      <c r="AY155" s="247" t="s">
        <v>130</v>
      </c>
    </row>
    <row r="156" s="14" customFormat="1">
      <c r="A156" s="14"/>
      <c r="B156" s="248"/>
      <c r="C156" s="249"/>
      <c r="D156" s="231" t="s">
        <v>143</v>
      </c>
      <c r="E156" s="250" t="s">
        <v>1</v>
      </c>
      <c r="F156" s="251" t="s">
        <v>176</v>
      </c>
      <c r="G156" s="249"/>
      <c r="H156" s="252">
        <v>157</v>
      </c>
      <c r="I156" s="253"/>
      <c r="J156" s="249"/>
      <c r="K156" s="249"/>
      <c r="L156" s="254"/>
      <c r="M156" s="255"/>
      <c r="N156" s="256"/>
      <c r="O156" s="256"/>
      <c r="P156" s="256"/>
      <c r="Q156" s="256"/>
      <c r="R156" s="256"/>
      <c r="S156" s="256"/>
      <c r="T156" s="25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8" t="s">
        <v>143</v>
      </c>
      <c r="AU156" s="258" t="s">
        <v>90</v>
      </c>
      <c r="AV156" s="14" t="s">
        <v>90</v>
      </c>
      <c r="AW156" s="14" t="s">
        <v>34</v>
      </c>
      <c r="AX156" s="14" t="s">
        <v>80</v>
      </c>
      <c r="AY156" s="258" t="s">
        <v>130</v>
      </c>
    </row>
    <row r="157" s="14" customFormat="1">
      <c r="A157" s="14"/>
      <c r="B157" s="248"/>
      <c r="C157" s="249"/>
      <c r="D157" s="231" t="s">
        <v>143</v>
      </c>
      <c r="E157" s="250" t="s">
        <v>1</v>
      </c>
      <c r="F157" s="251" t="s">
        <v>177</v>
      </c>
      <c r="G157" s="249"/>
      <c r="H157" s="252">
        <v>126</v>
      </c>
      <c r="I157" s="253"/>
      <c r="J157" s="249"/>
      <c r="K157" s="249"/>
      <c r="L157" s="254"/>
      <c r="M157" s="255"/>
      <c r="N157" s="256"/>
      <c r="O157" s="256"/>
      <c r="P157" s="256"/>
      <c r="Q157" s="256"/>
      <c r="R157" s="256"/>
      <c r="S157" s="256"/>
      <c r="T157" s="25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8" t="s">
        <v>143</v>
      </c>
      <c r="AU157" s="258" t="s">
        <v>90</v>
      </c>
      <c r="AV157" s="14" t="s">
        <v>90</v>
      </c>
      <c r="AW157" s="14" t="s">
        <v>34</v>
      </c>
      <c r="AX157" s="14" t="s">
        <v>80</v>
      </c>
      <c r="AY157" s="258" t="s">
        <v>130</v>
      </c>
    </row>
    <row r="158" s="14" customFormat="1">
      <c r="A158" s="14"/>
      <c r="B158" s="248"/>
      <c r="C158" s="249"/>
      <c r="D158" s="231" t="s">
        <v>143</v>
      </c>
      <c r="E158" s="250" t="s">
        <v>1</v>
      </c>
      <c r="F158" s="251" t="s">
        <v>178</v>
      </c>
      <c r="G158" s="249"/>
      <c r="H158" s="252">
        <v>165.69999999999999</v>
      </c>
      <c r="I158" s="253"/>
      <c r="J158" s="249"/>
      <c r="K158" s="249"/>
      <c r="L158" s="254"/>
      <c r="M158" s="255"/>
      <c r="N158" s="256"/>
      <c r="O158" s="256"/>
      <c r="P158" s="256"/>
      <c r="Q158" s="256"/>
      <c r="R158" s="256"/>
      <c r="S158" s="256"/>
      <c r="T158" s="25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8" t="s">
        <v>143</v>
      </c>
      <c r="AU158" s="258" t="s">
        <v>90</v>
      </c>
      <c r="AV158" s="14" t="s">
        <v>90</v>
      </c>
      <c r="AW158" s="14" t="s">
        <v>34</v>
      </c>
      <c r="AX158" s="14" t="s">
        <v>80</v>
      </c>
      <c r="AY158" s="258" t="s">
        <v>130</v>
      </c>
    </row>
    <row r="159" s="14" customFormat="1">
      <c r="A159" s="14"/>
      <c r="B159" s="248"/>
      <c r="C159" s="249"/>
      <c r="D159" s="231" t="s">
        <v>143</v>
      </c>
      <c r="E159" s="250" t="s">
        <v>1</v>
      </c>
      <c r="F159" s="251" t="s">
        <v>179</v>
      </c>
      <c r="G159" s="249"/>
      <c r="H159" s="252">
        <v>197.30000000000001</v>
      </c>
      <c r="I159" s="253"/>
      <c r="J159" s="249"/>
      <c r="K159" s="249"/>
      <c r="L159" s="254"/>
      <c r="M159" s="255"/>
      <c r="N159" s="256"/>
      <c r="O159" s="256"/>
      <c r="P159" s="256"/>
      <c r="Q159" s="256"/>
      <c r="R159" s="256"/>
      <c r="S159" s="256"/>
      <c r="T159" s="25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8" t="s">
        <v>143</v>
      </c>
      <c r="AU159" s="258" t="s">
        <v>90</v>
      </c>
      <c r="AV159" s="14" t="s">
        <v>90</v>
      </c>
      <c r="AW159" s="14" t="s">
        <v>34</v>
      </c>
      <c r="AX159" s="14" t="s">
        <v>80</v>
      </c>
      <c r="AY159" s="258" t="s">
        <v>130</v>
      </c>
    </row>
    <row r="160" s="15" customFormat="1">
      <c r="A160" s="15"/>
      <c r="B160" s="259"/>
      <c r="C160" s="260"/>
      <c r="D160" s="231" t="s">
        <v>143</v>
      </c>
      <c r="E160" s="261" t="s">
        <v>1</v>
      </c>
      <c r="F160" s="262" t="s">
        <v>147</v>
      </c>
      <c r="G160" s="260"/>
      <c r="H160" s="263">
        <v>646</v>
      </c>
      <c r="I160" s="264"/>
      <c r="J160" s="260"/>
      <c r="K160" s="260"/>
      <c r="L160" s="265"/>
      <c r="M160" s="266"/>
      <c r="N160" s="267"/>
      <c r="O160" s="267"/>
      <c r="P160" s="267"/>
      <c r="Q160" s="267"/>
      <c r="R160" s="267"/>
      <c r="S160" s="267"/>
      <c r="T160" s="268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9" t="s">
        <v>143</v>
      </c>
      <c r="AU160" s="269" t="s">
        <v>90</v>
      </c>
      <c r="AV160" s="15" t="s">
        <v>137</v>
      </c>
      <c r="AW160" s="15" t="s">
        <v>34</v>
      </c>
      <c r="AX160" s="15" t="s">
        <v>88</v>
      </c>
      <c r="AY160" s="269" t="s">
        <v>130</v>
      </c>
    </row>
    <row r="161" s="2" customFormat="1" ht="16.5" customHeight="1">
      <c r="A161" s="38"/>
      <c r="B161" s="39"/>
      <c r="C161" s="218" t="s">
        <v>180</v>
      </c>
      <c r="D161" s="218" t="s">
        <v>132</v>
      </c>
      <c r="E161" s="219" t="s">
        <v>181</v>
      </c>
      <c r="F161" s="220" t="s">
        <v>182</v>
      </c>
      <c r="G161" s="221" t="s">
        <v>150</v>
      </c>
      <c r="H161" s="222">
        <v>590.79999999999995</v>
      </c>
      <c r="I161" s="223"/>
      <c r="J161" s="224">
        <f>ROUND(I161*H161,2)</f>
        <v>0</v>
      </c>
      <c r="K161" s="220" t="s">
        <v>136</v>
      </c>
      <c r="L161" s="44"/>
      <c r="M161" s="225" t="s">
        <v>1</v>
      </c>
      <c r="N161" s="226" t="s">
        <v>45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137</v>
      </c>
      <c r="AT161" s="229" t="s">
        <v>132</v>
      </c>
      <c r="AU161" s="229" t="s">
        <v>90</v>
      </c>
      <c r="AY161" s="17" t="s">
        <v>130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88</v>
      </c>
      <c r="BK161" s="230">
        <f>ROUND(I161*H161,2)</f>
        <v>0</v>
      </c>
      <c r="BL161" s="17" t="s">
        <v>137</v>
      </c>
      <c r="BM161" s="229" t="s">
        <v>183</v>
      </c>
    </row>
    <row r="162" s="2" customFormat="1">
      <c r="A162" s="38"/>
      <c r="B162" s="39"/>
      <c r="C162" s="40"/>
      <c r="D162" s="231" t="s">
        <v>139</v>
      </c>
      <c r="E162" s="40"/>
      <c r="F162" s="232" t="s">
        <v>184</v>
      </c>
      <c r="G162" s="40"/>
      <c r="H162" s="40"/>
      <c r="I162" s="233"/>
      <c r="J162" s="40"/>
      <c r="K162" s="40"/>
      <c r="L162" s="44"/>
      <c r="M162" s="234"/>
      <c r="N162" s="23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139</v>
      </c>
      <c r="AU162" s="17" t="s">
        <v>90</v>
      </c>
    </row>
    <row r="163" s="2" customFormat="1">
      <c r="A163" s="38"/>
      <c r="B163" s="39"/>
      <c r="C163" s="40"/>
      <c r="D163" s="236" t="s">
        <v>141</v>
      </c>
      <c r="E163" s="40"/>
      <c r="F163" s="237" t="s">
        <v>185</v>
      </c>
      <c r="G163" s="40"/>
      <c r="H163" s="40"/>
      <c r="I163" s="233"/>
      <c r="J163" s="40"/>
      <c r="K163" s="40"/>
      <c r="L163" s="44"/>
      <c r="M163" s="234"/>
      <c r="N163" s="235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141</v>
      </c>
      <c r="AU163" s="17" t="s">
        <v>90</v>
      </c>
    </row>
    <row r="164" s="13" customFormat="1">
      <c r="A164" s="13"/>
      <c r="B164" s="238"/>
      <c r="C164" s="239"/>
      <c r="D164" s="231" t="s">
        <v>143</v>
      </c>
      <c r="E164" s="240" t="s">
        <v>1</v>
      </c>
      <c r="F164" s="241" t="s">
        <v>154</v>
      </c>
      <c r="G164" s="239"/>
      <c r="H164" s="240" t="s">
        <v>1</v>
      </c>
      <c r="I164" s="242"/>
      <c r="J164" s="239"/>
      <c r="K164" s="239"/>
      <c r="L164" s="243"/>
      <c r="M164" s="244"/>
      <c r="N164" s="245"/>
      <c r="O164" s="245"/>
      <c r="P164" s="245"/>
      <c r="Q164" s="245"/>
      <c r="R164" s="245"/>
      <c r="S164" s="245"/>
      <c r="T164" s="24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7" t="s">
        <v>143</v>
      </c>
      <c r="AU164" s="247" t="s">
        <v>90</v>
      </c>
      <c r="AV164" s="13" t="s">
        <v>88</v>
      </c>
      <c r="AW164" s="13" t="s">
        <v>34</v>
      </c>
      <c r="AX164" s="13" t="s">
        <v>80</v>
      </c>
      <c r="AY164" s="247" t="s">
        <v>130</v>
      </c>
    </row>
    <row r="165" s="14" customFormat="1">
      <c r="A165" s="14"/>
      <c r="B165" s="248"/>
      <c r="C165" s="249"/>
      <c r="D165" s="231" t="s">
        <v>143</v>
      </c>
      <c r="E165" s="250" t="s">
        <v>1</v>
      </c>
      <c r="F165" s="251" t="s">
        <v>186</v>
      </c>
      <c r="G165" s="249"/>
      <c r="H165" s="252">
        <v>590.79999999999995</v>
      </c>
      <c r="I165" s="253"/>
      <c r="J165" s="249"/>
      <c r="K165" s="249"/>
      <c r="L165" s="254"/>
      <c r="M165" s="255"/>
      <c r="N165" s="256"/>
      <c r="O165" s="256"/>
      <c r="P165" s="256"/>
      <c r="Q165" s="256"/>
      <c r="R165" s="256"/>
      <c r="S165" s="256"/>
      <c r="T165" s="25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8" t="s">
        <v>143</v>
      </c>
      <c r="AU165" s="258" t="s">
        <v>90</v>
      </c>
      <c r="AV165" s="14" t="s">
        <v>90</v>
      </c>
      <c r="AW165" s="14" t="s">
        <v>34</v>
      </c>
      <c r="AX165" s="14" t="s">
        <v>80</v>
      </c>
      <c r="AY165" s="258" t="s">
        <v>130</v>
      </c>
    </row>
    <row r="166" s="15" customFormat="1">
      <c r="A166" s="15"/>
      <c r="B166" s="259"/>
      <c r="C166" s="260"/>
      <c r="D166" s="231" t="s">
        <v>143</v>
      </c>
      <c r="E166" s="261" t="s">
        <v>1</v>
      </c>
      <c r="F166" s="262" t="s">
        <v>147</v>
      </c>
      <c r="G166" s="260"/>
      <c r="H166" s="263">
        <v>590.79999999999995</v>
      </c>
      <c r="I166" s="264"/>
      <c r="J166" s="260"/>
      <c r="K166" s="260"/>
      <c r="L166" s="265"/>
      <c r="M166" s="266"/>
      <c r="N166" s="267"/>
      <c r="O166" s="267"/>
      <c r="P166" s="267"/>
      <c r="Q166" s="267"/>
      <c r="R166" s="267"/>
      <c r="S166" s="267"/>
      <c r="T166" s="268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9" t="s">
        <v>143</v>
      </c>
      <c r="AU166" s="269" t="s">
        <v>90</v>
      </c>
      <c r="AV166" s="15" t="s">
        <v>137</v>
      </c>
      <c r="AW166" s="15" t="s">
        <v>34</v>
      </c>
      <c r="AX166" s="15" t="s">
        <v>88</v>
      </c>
      <c r="AY166" s="269" t="s">
        <v>130</v>
      </c>
    </row>
    <row r="167" s="2" customFormat="1" ht="16.5" customHeight="1">
      <c r="A167" s="38"/>
      <c r="B167" s="39"/>
      <c r="C167" s="218" t="s">
        <v>187</v>
      </c>
      <c r="D167" s="218" t="s">
        <v>132</v>
      </c>
      <c r="E167" s="219" t="s">
        <v>188</v>
      </c>
      <c r="F167" s="220" t="s">
        <v>189</v>
      </c>
      <c r="G167" s="221" t="s">
        <v>150</v>
      </c>
      <c r="H167" s="222">
        <v>749.5</v>
      </c>
      <c r="I167" s="223"/>
      <c r="J167" s="224">
        <f>ROUND(I167*H167,2)</f>
        <v>0</v>
      </c>
      <c r="K167" s="220" t="s">
        <v>136</v>
      </c>
      <c r="L167" s="44"/>
      <c r="M167" s="225" t="s">
        <v>1</v>
      </c>
      <c r="N167" s="226" t="s">
        <v>45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137</v>
      </c>
      <c r="AT167" s="229" t="s">
        <v>132</v>
      </c>
      <c r="AU167" s="229" t="s">
        <v>90</v>
      </c>
      <c r="AY167" s="17" t="s">
        <v>130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88</v>
      </c>
      <c r="BK167" s="230">
        <f>ROUND(I167*H167,2)</f>
        <v>0</v>
      </c>
      <c r="BL167" s="17" t="s">
        <v>137</v>
      </c>
      <c r="BM167" s="229" t="s">
        <v>190</v>
      </c>
    </row>
    <row r="168" s="2" customFormat="1">
      <c r="A168" s="38"/>
      <c r="B168" s="39"/>
      <c r="C168" s="40"/>
      <c r="D168" s="231" t="s">
        <v>139</v>
      </c>
      <c r="E168" s="40"/>
      <c r="F168" s="232" t="s">
        <v>191</v>
      </c>
      <c r="G168" s="40"/>
      <c r="H168" s="40"/>
      <c r="I168" s="233"/>
      <c r="J168" s="40"/>
      <c r="K168" s="40"/>
      <c r="L168" s="44"/>
      <c r="M168" s="234"/>
      <c r="N168" s="235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139</v>
      </c>
      <c r="AU168" s="17" t="s">
        <v>90</v>
      </c>
    </row>
    <row r="169" s="2" customFormat="1">
      <c r="A169" s="38"/>
      <c r="B169" s="39"/>
      <c r="C169" s="40"/>
      <c r="D169" s="236" t="s">
        <v>141</v>
      </c>
      <c r="E169" s="40"/>
      <c r="F169" s="237" t="s">
        <v>192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141</v>
      </c>
      <c r="AU169" s="17" t="s">
        <v>90</v>
      </c>
    </row>
    <row r="170" s="13" customFormat="1">
      <c r="A170" s="13"/>
      <c r="B170" s="238"/>
      <c r="C170" s="239"/>
      <c r="D170" s="231" t="s">
        <v>143</v>
      </c>
      <c r="E170" s="240" t="s">
        <v>1</v>
      </c>
      <c r="F170" s="241" t="s">
        <v>154</v>
      </c>
      <c r="G170" s="239"/>
      <c r="H170" s="240" t="s">
        <v>1</v>
      </c>
      <c r="I170" s="242"/>
      <c r="J170" s="239"/>
      <c r="K170" s="239"/>
      <c r="L170" s="243"/>
      <c r="M170" s="244"/>
      <c r="N170" s="245"/>
      <c r="O170" s="245"/>
      <c r="P170" s="245"/>
      <c r="Q170" s="245"/>
      <c r="R170" s="245"/>
      <c r="S170" s="245"/>
      <c r="T170" s="24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7" t="s">
        <v>143</v>
      </c>
      <c r="AU170" s="247" t="s">
        <v>90</v>
      </c>
      <c r="AV170" s="13" t="s">
        <v>88</v>
      </c>
      <c r="AW170" s="13" t="s">
        <v>34</v>
      </c>
      <c r="AX170" s="13" t="s">
        <v>80</v>
      </c>
      <c r="AY170" s="247" t="s">
        <v>130</v>
      </c>
    </row>
    <row r="171" s="14" customFormat="1">
      <c r="A171" s="14"/>
      <c r="B171" s="248"/>
      <c r="C171" s="249"/>
      <c r="D171" s="231" t="s">
        <v>143</v>
      </c>
      <c r="E171" s="250" t="s">
        <v>1</v>
      </c>
      <c r="F171" s="251" t="s">
        <v>193</v>
      </c>
      <c r="G171" s="249"/>
      <c r="H171" s="252">
        <v>749.5</v>
      </c>
      <c r="I171" s="253"/>
      <c r="J171" s="249"/>
      <c r="K171" s="249"/>
      <c r="L171" s="254"/>
      <c r="M171" s="255"/>
      <c r="N171" s="256"/>
      <c r="O171" s="256"/>
      <c r="P171" s="256"/>
      <c r="Q171" s="256"/>
      <c r="R171" s="256"/>
      <c r="S171" s="256"/>
      <c r="T171" s="25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8" t="s">
        <v>143</v>
      </c>
      <c r="AU171" s="258" t="s">
        <v>90</v>
      </c>
      <c r="AV171" s="14" t="s">
        <v>90</v>
      </c>
      <c r="AW171" s="14" t="s">
        <v>34</v>
      </c>
      <c r="AX171" s="14" t="s">
        <v>80</v>
      </c>
      <c r="AY171" s="258" t="s">
        <v>130</v>
      </c>
    </row>
    <row r="172" s="15" customFormat="1">
      <c r="A172" s="15"/>
      <c r="B172" s="259"/>
      <c r="C172" s="260"/>
      <c r="D172" s="231" t="s">
        <v>143</v>
      </c>
      <c r="E172" s="261" t="s">
        <v>1</v>
      </c>
      <c r="F172" s="262" t="s">
        <v>147</v>
      </c>
      <c r="G172" s="260"/>
      <c r="H172" s="263">
        <v>749.5</v>
      </c>
      <c r="I172" s="264"/>
      <c r="J172" s="260"/>
      <c r="K172" s="260"/>
      <c r="L172" s="265"/>
      <c r="M172" s="266"/>
      <c r="N172" s="267"/>
      <c r="O172" s="267"/>
      <c r="P172" s="267"/>
      <c r="Q172" s="267"/>
      <c r="R172" s="267"/>
      <c r="S172" s="267"/>
      <c r="T172" s="268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9" t="s">
        <v>143</v>
      </c>
      <c r="AU172" s="269" t="s">
        <v>90</v>
      </c>
      <c r="AV172" s="15" t="s">
        <v>137</v>
      </c>
      <c r="AW172" s="15" t="s">
        <v>34</v>
      </c>
      <c r="AX172" s="15" t="s">
        <v>88</v>
      </c>
      <c r="AY172" s="269" t="s">
        <v>130</v>
      </c>
    </row>
    <row r="173" s="2" customFormat="1" ht="21.75" customHeight="1">
      <c r="A173" s="38"/>
      <c r="B173" s="39"/>
      <c r="C173" s="218" t="s">
        <v>194</v>
      </c>
      <c r="D173" s="218" t="s">
        <v>132</v>
      </c>
      <c r="E173" s="219" t="s">
        <v>195</v>
      </c>
      <c r="F173" s="220" t="s">
        <v>196</v>
      </c>
      <c r="G173" s="221" t="s">
        <v>135</v>
      </c>
      <c r="H173" s="222">
        <v>935.39999999999998</v>
      </c>
      <c r="I173" s="223"/>
      <c r="J173" s="224">
        <f>ROUND(I173*H173,2)</f>
        <v>0</v>
      </c>
      <c r="K173" s="220" t="s">
        <v>136</v>
      </c>
      <c r="L173" s="44"/>
      <c r="M173" s="225" t="s">
        <v>1</v>
      </c>
      <c r="N173" s="226" t="s">
        <v>45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137</v>
      </c>
      <c r="AT173" s="229" t="s">
        <v>132</v>
      </c>
      <c r="AU173" s="229" t="s">
        <v>90</v>
      </c>
      <c r="AY173" s="17" t="s">
        <v>130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88</v>
      </c>
      <c r="BK173" s="230">
        <f>ROUND(I173*H173,2)</f>
        <v>0</v>
      </c>
      <c r="BL173" s="17" t="s">
        <v>137</v>
      </c>
      <c r="BM173" s="229" t="s">
        <v>197</v>
      </c>
    </row>
    <row r="174" s="2" customFormat="1">
      <c r="A174" s="38"/>
      <c r="B174" s="39"/>
      <c r="C174" s="40"/>
      <c r="D174" s="231" t="s">
        <v>139</v>
      </c>
      <c r="E174" s="40"/>
      <c r="F174" s="232" t="s">
        <v>198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139</v>
      </c>
      <c r="AU174" s="17" t="s">
        <v>90</v>
      </c>
    </row>
    <row r="175" s="2" customFormat="1">
      <c r="A175" s="38"/>
      <c r="B175" s="39"/>
      <c r="C175" s="40"/>
      <c r="D175" s="236" t="s">
        <v>141</v>
      </c>
      <c r="E175" s="40"/>
      <c r="F175" s="237" t="s">
        <v>199</v>
      </c>
      <c r="G175" s="40"/>
      <c r="H175" s="40"/>
      <c r="I175" s="233"/>
      <c r="J175" s="40"/>
      <c r="K175" s="40"/>
      <c r="L175" s="44"/>
      <c r="M175" s="234"/>
      <c r="N175" s="235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141</v>
      </c>
      <c r="AU175" s="17" t="s">
        <v>90</v>
      </c>
    </row>
    <row r="176" s="13" customFormat="1">
      <c r="A176" s="13"/>
      <c r="B176" s="238"/>
      <c r="C176" s="239"/>
      <c r="D176" s="231" t="s">
        <v>143</v>
      </c>
      <c r="E176" s="240" t="s">
        <v>1</v>
      </c>
      <c r="F176" s="241" t="s">
        <v>154</v>
      </c>
      <c r="G176" s="239"/>
      <c r="H176" s="240" t="s">
        <v>1</v>
      </c>
      <c r="I176" s="242"/>
      <c r="J176" s="239"/>
      <c r="K176" s="239"/>
      <c r="L176" s="243"/>
      <c r="M176" s="244"/>
      <c r="N176" s="245"/>
      <c r="O176" s="245"/>
      <c r="P176" s="245"/>
      <c r="Q176" s="245"/>
      <c r="R176" s="245"/>
      <c r="S176" s="245"/>
      <c r="T176" s="24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7" t="s">
        <v>143</v>
      </c>
      <c r="AU176" s="247" t="s">
        <v>90</v>
      </c>
      <c r="AV176" s="13" t="s">
        <v>88</v>
      </c>
      <c r="AW176" s="13" t="s">
        <v>34</v>
      </c>
      <c r="AX176" s="13" t="s">
        <v>80</v>
      </c>
      <c r="AY176" s="247" t="s">
        <v>130</v>
      </c>
    </row>
    <row r="177" s="14" customFormat="1">
      <c r="A177" s="14"/>
      <c r="B177" s="248"/>
      <c r="C177" s="249"/>
      <c r="D177" s="231" t="s">
        <v>143</v>
      </c>
      <c r="E177" s="250" t="s">
        <v>1</v>
      </c>
      <c r="F177" s="251" t="s">
        <v>200</v>
      </c>
      <c r="G177" s="249"/>
      <c r="H177" s="252">
        <v>935.39999999999998</v>
      </c>
      <c r="I177" s="253"/>
      <c r="J177" s="249"/>
      <c r="K177" s="249"/>
      <c r="L177" s="254"/>
      <c r="M177" s="255"/>
      <c r="N177" s="256"/>
      <c r="O177" s="256"/>
      <c r="P177" s="256"/>
      <c r="Q177" s="256"/>
      <c r="R177" s="256"/>
      <c r="S177" s="256"/>
      <c r="T177" s="25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8" t="s">
        <v>143</v>
      </c>
      <c r="AU177" s="258" t="s">
        <v>90</v>
      </c>
      <c r="AV177" s="14" t="s">
        <v>90</v>
      </c>
      <c r="AW177" s="14" t="s">
        <v>34</v>
      </c>
      <c r="AX177" s="14" t="s">
        <v>80</v>
      </c>
      <c r="AY177" s="258" t="s">
        <v>130</v>
      </c>
    </row>
    <row r="178" s="15" customFormat="1">
      <c r="A178" s="15"/>
      <c r="B178" s="259"/>
      <c r="C178" s="260"/>
      <c r="D178" s="231" t="s">
        <v>143</v>
      </c>
      <c r="E178" s="261" t="s">
        <v>1</v>
      </c>
      <c r="F178" s="262" t="s">
        <v>147</v>
      </c>
      <c r="G178" s="260"/>
      <c r="H178" s="263">
        <v>935.39999999999998</v>
      </c>
      <c r="I178" s="264"/>
      <c r="J178" s="260"/>
      <c r="K178" s="260"/>
      <c r="L178" s="265"/>
      <c r="M178" s="266"/>
      <c r="N178" s="267"/>
      <c r="O178" s="267"/>
      <c r="P178" s="267"/>
      <c r="Q178" s="267"/>
      <c r="R178" s="267"/>
      <c r="S178" s="267"/>
      <c r="T178" s="268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9" t="s">
        <v>143</v>
      </c>
      <c r="AU178" s="269" t="s">
        <v>90</v>
      </c>
      <c r="AV178" s="15" t="s">
        <v>137</v>
      </c>
      <c r="AW178" s="15" t="s">
        <v>34</v>
      </c>
      <c r="AX178" s="15" t="s">
        <v>88</v>
      </c>
      <c r="AY178" s="269" t="s">
        <v>130</v>
      </c>
    </row>
    <row r="179" s="2" customFormat="1" ht="21.75" customHeight="1">
      <c r="A179" s="38"/>
      <c r="B179" s="39"/>
      <c r="C179" s="218" t="s">
        <v>201</v>
      </c>
      <c r="D179" s="218" t="s">
        <v>132</v>
      </c>
      <c r="E179" s="219" t="s">
        <v>202</v>
      </c>
      <c r="F179" s="220" t="s">
        <v>203</v>
      </c>
      <c r="G179" s="221" t="s">
        <v>135</v>
      </c>
      <c r="H179" s="222">
        <v>589.92999999999995</v>
      </c>
      <c r="I179" s="223"/>
      <c r="J179" s="224">
        <f>ROUND(I179*H179,2)</f>
        <v>0</v>
      </c>
      <c r="K179" s="220" t="s">
        <v>136</v>
      </c>
      <c r="L179" s="44"/>
      <c r="M179" s="225" t="s">
        <v>1</v>
      </c>
      <c r="N179" s="226" t="s">
        <v>45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137</v>
      </c>
      <c r="AT179" s="229" t="s">
        <v>132</v>
      </c>
      <c r="AU179" s="229" t="s">
        <v>90</v>
      </c>
      <c r="AY179" s="17" t="s">
        <v>130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88</v>
      </c>
      <c r="BK179" s="230">
        <f>ROUND(I179*H179,2)</f>
        <v>0</v>
      </c>
      <c r="BL179" s="17" t="s">
        <v>137</v>
      </c>
      <c r="BM179" s="229" t="s">
        <v>204</v>
      </c>
    </row>
    <row r="180" s="2" customFormat="1">
      <c r="A180" s="38"/>
      <c r="B180" s="39"/>
      <c r="C180" s="40"/>
      <c r="D180" s="231" t="s">
        <v>139</v>
      </c>
      <c r="E180" s="40"/>
      <c r="F180" s="232" t="s">
        <v>205</v>
      </c>
      <c r="G180" s="40"/>
      <c r="H180" s="40"/>
      <c r="I180" s="233"/>
      <c r="J180" s="40"/>
      <c r="K180" s="40"/>
      <c r="L180" s="44"/>
      <c r="M180" s="234"/>
      <c r="N180" s="235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139</v>
      </c>
      <c r="AU180" s="17" t="s">
        <v>90</v>
      </c>
    </row>
    <row r="181" s="2" customFormat="1">
      <c r="A181" s="38"/>
      <c r="B181" s="39"/>
      <c r="C181" s="40"/>
      <c r="D181" s="236" t="s">
        <v>141</v>
      </c>
      <c r="E181" s="40"/>
      <c r="F181" s="237" t="s">
        <v>206</v>
      </c>
      <c r="G181" s="40"/>
      <c r="H181" s="40"/>
      <c r="I181" s="233"/>
      <c r="J181" s="40"/>
      <c r="K181" s="40"/>
      <c r="L181" s="44"/>
      <c r="M181" s="234"/>
      <c r="N181" s="235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141</v>
      </c>
      <c r="AU181" s="17" t="s">
        <v>90</v>
      </c>
    </row>
    <row r="182" s="13" customFormat="1">
      <c r="A182" s="13"/>
      <c r="B182" s="238"/>
      <c r="C182" s="239"/>
      <c r="D182" s="231" t="s">
        <v>143</v>
      </c>
      <c r="E182" s="240" t="s">
        <v>1</v>
      </c>
      <c r="F182" s="241" t="s">
        <v>207</v>
      </c>
      <c r="G182" s="239"/>
      <c r="H182" s="240" t="s">
        <v>1</v>
      </c>
      <c r="I182" s="242"/>
      <c r="J182" s="239"/>
      <c r="K182" s="239"/>
      <c r="L182" s="243"/>
      <c r="M182" s="244"/>
      <c r="N182" s="245"/>
      <c r="O182" s="245"/>
      <c r="P182" s="245"/>
      <c r="Q182" s="245"/>
      <c r="R182" s="245"/>
      <c r="S182" s="245"/>
      <c r="T182" s="24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7" t="s">
        <v>143</v>
      </c>
      <c r="AU182" s="247" t="s">
        <v>90</v>
      </c>
      <c r="AV182" s="13" t="s">
        <v>88</v>
      </c>
      <c r="AW182" s="13" t="s">
        <v>34</v>
      </c>
      <c r="AX182" s="13" t="s">
        <v>80</v>
      </c>
      <c r="AY182" s="247" t="s">
        <v>130</v>
      </c>
    </row>
    <row r="183" s="13" customFormat="1">
      <c r="A183" s="13"/>
      <c r="B183" s="238"/>
      <c r="C183" s="239"/>
      <c r="D183" s="231" t="s">
        <v>143</v>
      </c>
      <c r="E183" s="240" t="s">
        <v>1</v>
      </c>
      <c r="F183" s="241" t="s">
        <v>208</v>
      </c>
      <c r="G183" s="239"/>
      <c r="H183" s="240" t="s">
        <v>1</v>
      </c>
      <c r="I183" s="242"/>
      <c r="J183" s="239"/>
      <c r="K183" s="239"/>
      <c r="L183" s="243"/>
      <c r="M183" s="244"/>
      <c r="N183" s="245"/>
      <c r="O183" s="245"/>
      <c r="P183" s="245"/>
      <c r="Q183" s="245"/>
      <c r="R183" s="245"/>
      <c r="S183" s="245"/>
      <c r="T183" s="24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7" t="s">
        <v>143</v>
      </c>
      <c r="AU183" s="247" t="s">
        <v>90</v>
      </c>
      <c r="AV183" s="13" t="s">
        <v>88</v>
      </c>
      <c r="AW183" s="13" t="s">
        <v>34</v>
      </c>
      <c r="AX183" s="13" t="s">
        <v>80</v>
      </c>
      <c r="AY183" s="247" t="s">
        <v>130</v>
      </c>
    </row>
    <row r="184" s="14" customFormat="1">
      <c r="A184" s="14"/>
      <c r="B184" s="248"/>
      <c r="C184" s="249"/>
      <c r="D184" s="231" t="s">
        <v>143</v>
      </c>
      <c r="E184" s="250" t="s">
        <v>1</v>
      </c>
      <c r="F184" s="251" t="s">
        <v>209</v>
      </c>
      <c r="G184" s="249"/>
      <c r="H184" s="252">
        <v>187.08000000000001</v>
      </c>
      <c r="I184" s="253"/>
      <c r="J184" s="249"/>
      <c r="K184" s="249"/>
      <c r="L184" s="254"/>
      <c r="M184" s="255"/>
      <c r="N184" s="256"/>
      <c r="O184" s="256"/>
      <c r="P184" s="256"/>
      <c r="Q184" s="256"/>
      <c r="R184" s="256"/>
      <c r="S184" s="256"/>
      <c r="T184" s="25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8" t="s">
        <v>143</v>
      </c>
      <c r="AU184" s="258" t="s">
        <v>90</v>
      </c>
      <c r="AV184" s="14" t="s">
        <v>90</v>
      </c>
      <c r="AW184" s="14" t="s">
        <v>34</v>
      </c>
      <c r="AX184" s="14" t="s">
        <v>80</v>
      </c>
      <c r="AY184" s="258" t="s">
        <v>130</v>
      </c>
    </row>
    <row r="185" s="13" customFormat="1">
      <c r="A185" s="13"/>
      <c r="B185" s="238"/>
      <c r="C185" s="239"/>
      <c r="D185" s="231" t="s">
        <v>143</v>
      </c>
      <c r="E185" s="240" t="s">
        <v>1</v>
      </c>
      <c r="F185" s="241" t="s">
        <v>210</v>
      </c>
      <c r="G185" s="239"/>
      <c r="H185" s="240" t="s">
        <v>1</v>
      </c>
      <c r="I185" s="242"/>
      <c r="J185" s="239"/>
      <c r="K185" s="239"/>
      <c r="L185" s="243"/>
      <c r="M185" s="244"/>
      <c r="N185" s="245"/>
      <c r="O185" s="245"/>
      <c r="P185" s="245"/>
      <c r="Q185" s="245"/>
      <c r="R185" s="245"/>
      <c r="S185" s="245"/>
      <c r="T185" s="24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7" t="s">
        <v>143</v>
      </c>
      <c r="AU185" s="247" t="s">
        <v>90</v>
      </c>
      <c r="AV185" s="13" t="s">
        <v>88</v>
      </c>
      <c r="AW185" s="13" t="s">
        <v>34</v>
      </c>
      <c r="AX185" s="13" t="s">
        <v>80</v>
      </c>
      <c r="AY185" s="247" t="s">
        <v>130</v>
      </c>
    </row>
    <row r="186" s="14" customFormat="1">
      <c r="A186" s="14"/>
      <c r="B186" s="248"/>
      <c r="C186" s="249"/>
      <c r="D186" s="231" t="s">
        <v>143</v>
      </c>
      <c r="E186" s="250" t="s">
        <v>1</v>
      </c>
      <c r="F186" s="251" t="s">
        <v>211</v>
      </c>
      <c r="G186" s="249"/>
      <c r="H186" s="252">
        <v>402.85000000000002</v>
      </c>
      <c r="I186" s="253"/>
      <c r="J186" s="249"/>
      <c r="K186" s="249"/>
      <c r="L186" s="254"/>
      <c r="M186" s="255"/>
      <c r="N186" s="256"/>
      <c r="O186" s="256"/>
      <c r="P186" s="256"/>
      <c r="Q186" s="256"/>
      <c r="R186" s="256"/>
      <c r="S186" s="256"/>
      <c r="T186" s="25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8" t="s">
        <v>143</v>
      </c>
      <c r="AU186" s="258" t="s">
        <v>90</v>
      </c>
      <c r="AV186" s="14" t="s">
        <v>90</v>
      </c>
      <c r="AW186" s="14" t="s">
        <v>34</v>
      </c>
      <c r="AX186" s="14" t="s">
        <v>80</v>
      </c>
      <c r="AY186" s="258" t="s">
        <v>130</v>
      </c>
    </row>
    <row r="187" s="15" customFormat="1">
      <c r="A187" s="15"/>
      <c r="B187" s="259"/>
      <c r="C187" s="260"/>
      <c r="D187" s="231" t="s">
        <v>143</v>
      </c>
      <c r="E187" s="261" t="s">
        <v>1</v>
      </c>
      <c r="F187" s="262" t="s">
        <v>147</v>
      </c>
      <c r="G187" s="260"/>
      <c r="H187" s="263">
        <v>589.92999999999995</v>
      </c>
      <c r="I187" s="264"/>
      <c r="J187" s="260"/>
      <c r="K187" s="260"/>
      <c r="L187" s="265"/>
      <c r="M187" s="266"/>
      <c r="N187" s="267"/>
      <c r="O187" s="267"/>
      <c r="P187" s="267"/>
      <c r="Q187" s="267"/>
      <c r="R187" s="267"/>
      <c r="S187" s="267"/>
      <c r="T187" s="268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9" t="s">
        <v>143</v>
      </c>
      <c r="AU187" s="269" t="s">
        <v>90</v>
      </c>
      <c r="AV187" s="15" t="s">
        <v>137</v>
      </c>
      <c r="AW187" s="15" t="s">
        <v>34</v>
      </c>
      <c r="AX187" s="15" t="s">
        <v>88</v>
      </c>
      <c r="AY187" s="269" t="s">
        <v>130</v>
      </c>
    </row>
    <row r="188" s="2" customFormat="1" ht="21.75" customHeight="1">
      <c r="A188" s="38"/>
      <c r="B188" s="39"/>
      <c r="C188" s="218" t="s">
        <v>212</v>
      </c>
      <c r="D188" s="218" t="s">
        <v>132</v>
      </c>
      <c r="E188" s="219" t="s">
        <v>213</v>
      </c>
      <c r="F188" s="220" t="s">
        <v>214</v>
      </c>
      <c r="G188" s="221" t="s">
        <v>135</v>
      </c>
      <c r="H188" s="222">
        <v>683.47000000000003</v>
      </c>
      <c r="I188" s="223"/>
      <c r="J188" s="224">
        <f>ROUND(I188*H188,2)</f>
        <v>0</v>
      </c>
      <c r="K188" s="220" t="s">
        <v>136</v>
      </c>
      <c r="L188" s="44"/>
      <c r="M188" s="225" t="s">
        <v>1</v>
      </c>
      <c r="N188" s="226" t="s">
        <v>45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137</v>
      </c>
      <c r="AT188" s="229" t="s">
        <v>132</v>
      </c>
      <c r="AU188" s="229" t="s">
        <v>90</v>
      </c>
      <c r="AY188" s="17" t="s">
        <v>130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88</v>
      </c>
      <c r="BK188" s="230">
        <f>ROUND(I188*H188,2)</f>
        <v>0</v>
      </c>
      <c r="BL188" s="17" t="s">
        <v>137</v>
      </c>
      <c r="BM188" s="229" t="s">
        <v>215</v>
      </c>
    </row>
    <row r="189" s="2" customFormat="1">
      <c r="A189" s="38"/>
      <c r="B189" s="39"/>
      <c r="C189" s="40"/>
      <c r="D189" s="231" t="s">
        <v>139</v>
      </c>
      <c r="E189" s="40"/>
      <c r="F189" s="232" t="s">
        <v>216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139</v>
      </c>
      <c r="AU189" s="17" t="s">
        <v>90</v>
      </c>
    </row>
    <row r="190" s="2" customFormat="1">
      <c r="A190" s="38"/>
      <c r="B190" s="39"/>
      <c r="C190" s="40"/>
      <c r="D190" s="236" t="s">
        <v>141</v>
      </c>
      <c r="E190" s="40"/>
      <c r="F190" s="237" t="s">
        <v>217</v>
      </c>
      <c r="G190" s="40"/>
      <c r="H190" s="40"/>
      <c r="I190" s="233"/>
      <c r="J190" s="40"/>
      <c r="K190" s="40"/>
      <c r="L190" s="44"/>
      <c r="M190" s="234"/>
      <c r="N190" s="235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141</v>
      </c>
      <c r="AU190" s="17" t="s">
        <v>90</v>
      </c>
    </row>
    <row r="191" s="13" customFormat="1">
      <c r="A191" s="13"/>
      <c r="B191" s="238"/>
      <c r="C191" s="239"/>
      <c r="D191" s="231" t="s">
        <v>143</v>
      </c>
      <c r="E191" s="240" t="s">
        <v>1</v>
      </c>
      <c r="F191" s="241" t="s">
        <v>207</v>
      </c>
      <c r="G191" s="239"/>
      <c r="H191" s="240" t="s">
        <v>1</v>
      </c>
      <c r="I191" s="242"/>
      <c r="J191" s="239"/>
      <c r="K191" s="239"/>
      <c r="L191" s="243"/>
      <c r="M191" s="244"/>
      <c r="N191" s="245"/>
      <c r="O191" s="245"/>
      <c r="P191" s="245"/>
      <c r="Q191" s="245"/>
      <c r="R191" s="245"/>
      <c r="S191" s="245"/>
      <c r="T191" s="24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7" t="s">
        <v>143</v>
      </c>
      <c r="AU191" s="247" t="s">
        <v>90</v>
      </c>
      <c r="AV191" s="13" t="s">
        <v>88</v>
      </c>
      <c r="AW191" s="13" t="s">
        <v>34</v>
      </c>
      <c r="AX191" s="13" t="s">
        <v>80</v>
      </c>
      <c r="AY191" s="247" t="s">
        <v>130</v>
      </c>
    </row>
    <row r="192" s="13" customFormat="1">
      <c r="A192" s="13"/>
      <c r="B192" s="238"/>
      <c r="C192" s="239"/>
      <c r="D192" s="231" t="s">
        <v>143</v>
      </c>
      <c r="E192" s="240" t="s">
        <v>1</v>
      </c>
      <c r="F192" s="241" t="s">
        <v>208</v>
      </c>
      <c r="G192" s="239"/>
      <c r="H192" s="240" t="s">
        <v>1</v>
      </c>
      <c r="I192" s="242"/>
      <c r="J192" s="239"/>
      <c r="K192" s="239"/>
      <c r="L192" s="243"/>
      <c r="M192" s="244"/>
      <c r="N192" s="245"/>
      <c r="O192" s="245"/>
      <c r="P192" s="245"/>
      <c r="Q192" s="245"/>
      <c r="R192" s="245"/>
      <c r="S192" s="245"/>
      <c r="T192" s="24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7" t="s">
        <v>143</v>
      </c>
      <c r="AU192" s="247" t="s">
        <v>90</v>
      </c>
      <c r="AV192" s="13" t="s">
        <v>88</v>
      </c>
      <c r="AW192" s="13" t="s">
        <v>34</v>
      </c>
      <c r="AX192" s="13" t="s">
        <v>80</v>
      </c>
      <c r="AY192" s="247" t="s">
        <v>130</v>
      </c>
    </row>
    <row r="193" s="14" customFormat="1">
      <c r="A193" s="14"/>
      <c r="B193" s="248"/>
      <c r="C193" s="249"/>
      <c r="D193" s="231" t="s">
        <v>143</v>
      </c>
      <c r="E193" s="250" t="s">
        <v>1</v>
      </c>
      <c r="F193" s="251" t="s">
        <v>218</v>
      </c>
      <c r="G193" s="249"/>
      <c r="H193" s="252">
        <v>280.62</v>
      </c>
      <c r="I193" s="253"/>
      <c r="J193" s="249"/>
      <c r="K193" s="249"/>
      <c r="L193" s="254"/>
      <c r="M193" s="255"/>
      <c r="N193" s="256"/>
      <c r="O193" s="256"/>
      <c r="P193" s="256"/>
      <c r="Q193" s="256"/>
      <c r="R193" s="256"/>
      <c r="S193" s="256"/>
      <c r="T193" s="257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8" t="s">
        <v>143</v>
      </c>
      <c r="AU193" s="258" t="s">
        <v>90</v>
      </c>
      <c r="AV193" s="14" t="s">
        <v>90</v>
      </c>
      <c r="AW193" s="14" t="s">
        <v>34</v>
      </c>
      <c r="AX193" s="14" t="s">
        <v>80</v>
      </c>
      <c r="AY193" s="258" t="s">
        <v>130</v>
      </c>
    </row>
    <row r="194" s="13" customFormat="1">
      <c r="A194" s="13"/>
      <c r="B194" s="238"/>
      <c r="C194" s="239"/>
      <c r="D194" s="231" t="s">
        <v>143</v>
      </c>
      <c r="E194" s="240" t="s">
        <v>1</v>
      </c>
      <c r="F194" s="241" t="s">
        <v>210</v>
      </c>
      <c r="G194" s="239"/>
      <c r="H194" s="240" t="s">
        <v>1</v>
      </c>
      <c r="I194" s="242"/>
      <c r="J194" s="239"/>
      <c r="K194" s="239"/>
      <c r="L194" s="243"/>
      <c r="M194" s="244"/>
      <c r="N194" s="245"/>
      <c r="O194" s="245"/>
      <c r="P194" s="245"/>
      <c r="Q194" s="245"/>
      <c r="R194" s="245"/>
      <c r="S194" s="245"/>
      <c r="T194" s="24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7" t="s">
        <v>143</v>
      </c>
      <c r="AU194" s="247" t="s">
        <v>90</v>
      </c>
      <c r="AV194" s="13" t="s">
        <v>88</v>
      </c>
      <c r="AW194" s="13" t="s">
        <v>34</v>
      </c>
      <c r="AX194" s="13" t="s">
        <v>80</v>
      </c>
      <c r="AY194" s="247" t="s">
        <v>130</v>
      </c>
    </row>
    <row r="195" s="14" customFormat="1">
      <c r="A195" s="14"/>
      <c r="B195" s="248"/>
      <c r="C195" s="249"/>
      <c r="D195" s="231" t="s">
        <v>143</v>
      </c>
      <c r="E195" s="250" t="s">
        <v>1</v>
      </c>
      <c r="F195" s="251" t="s">
        <v>211</v>
      </c>
      <c r="G195" s="249"/>
      <c r="H195" s="252">
        <v>402.85000000000002</v>
      </c>
      <c r="I195" s="253"/>
      <c r="J195" s="249"/>
      <c r="K195" s="249"/>
      <c r="L195" s="254"/>
      <c r="M195" s="255"/>
      <c r="N195" s="256"/>
      <c r="O195" s="256"/>
      <c r="P195" s="256"/>
      <c r="Q195" s="256"/>
      <c r="R195" s="256"/>
      <c r="S195" s="256"/>
      <c r="T195" s="25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8" t="s">
        <v>143</v>
      </c>
      <c r="AU195" s="258" t="s">
        <v>90</v>
      </c>
      <c r="AV195" s="14" t="s">
        <v>90</v>
      </c>
      <c r="AW195" s="14" t="s">
        <v>34</v>
      </c>
      <c r="AX195" s="14" t="s">
        <v>80</v>
      </c>
      <c r="AY195" s="258" t="s">
        <v>130</v>
      </c>
    </row>
    <row r="196" s="15" customFormat="1">
      <c r="A196" s="15"/>
      <c r="B196" s="259"/>
      <c r="C196" s="260"/>
      <c r="D196" s="231" t="s">
        <v>143</v>
      </c>
      <c r="E196" s="261" t="s">
        <v>1</v>
      </c>
      <c r="F196" s="262" t="s">
        <v>147</v>
      </c>
      <c r="G196" s="260"/>
      <c r="H196" s="263">
        <v>683.47000000000003</v>
      </c>
      <c r="I196" s="264"/>
      <c r="J196" s="260"/>
      <c r="K196" s="260"/>
      <c r="L196" s="265"/>
      <c r="M196" s="266"/>
      <c r="N196" s="267"/>
      <c r="O196" s="267"/>
      <c r="P196" s="267"/>
      <c r="Q196" s="267"/>
      <c r="R196" s="267"/>
      <c r="S196" s="267"/>
      <c r="T196" s="268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9" t="s">
        <v>143</v>
      </c>
      <c r="AU196" s="269" t="s">
        <v>90</v>
      </c>
      <c r="AV196" s="15" t="s">
        <v>137</v>
      </c>
      <c r="AW196" s="15" t="s">
        <v>34</v>
      </c>
      <c r="AX196" s="15" t="s">
        <v>88</v>
      </c>
      <c r="AY196" s="269" t="s">
        <v>130</v>
      </c>
    </row>
    <row r="197" s="2" customFormat="1" ht="21.75" customHeight="1">
      <c r="A197" s="38"/>
      <c r="B197" s="39"/>
      <c r="C197" s="218" t="s">
        <v>219</v>
      </c>
      <c r="D197" s="218" t="s">
        <v>132</v>
      </c>
      <c r="E197" s="219" t="s">
        <v>220</v>
      </c>
      <c r="F197" s="220" t="s">
        <v>221</v>
      </c>
      <c r="G197" s="221" t="s">
        <v>135</v>
      </c>
      <c r="H197" s="222">
        <v>280.62</v>
      </c>
      <c r="I197" s="223"/>
      <c r="J197" s="224">
        <f>ROUND(I197*H197,2)</f>
        <v>0</v>
      </c>
      <c r="K197" s="220" t="s">
        <v>136</v>
      </c>
      <c r="L197" s="44"/>
      <c r="M197" s="225" t="s">
        <v>1</v>
      </c>
      <c r="N197" s="226" t="s">
        <v>45</v>
      </c>
      <c r="O197" s="91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137</v>
      </c>
      <c r="AT197" s="229" t="s">
        <v>132</v>
      </c>
      <c r="AU197" s="229" t="s">
        <v>90</v>
      </c>
      <c r="AY197" s="17" t="s">
        <v>130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88</v>
      </c>
      <c r="BK197" s="230">
        <f>ROUND(I197*H197,2)</f>
        <v>0</v>
      </c>
      <c r="BL197" s="17" t="s">
        <v>137</v>
      </c>
      <c r="BM197" s="229" t="s">
        <v>222</v>
      </c>
    </row>
    <row r="198" s="2" customFormat="1">
      <c r="A198" s="38"/>
      <c r="B198" s="39"/>
      <c r="C198" s="40"/>
      <c r="D198" s="231" t="s">
        <v>139</v>
      </c>
      <c r="E198" s="40"/>
      <c r="F198" s="232" t="s">
        <v>223</v>
      </c>
      <c r="G198" s="40"/>
      <c r="H198" s="40"/>
      <c r="I198" s="233"/>
      <c r="J198" s="40"/>
      <c r="K198" s="40"/>
      <c r="L198" s="44"/>
      <c r="M198" s="234"/>
      <c r="N198" s="235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139</v>
      </c>
      <c r="AU198" s="17" t="s">
        <v>90</v>
      </c>
    </row>
    <row r="199" s="2" customFormat="1">
      <c r="A199" s="38"/>
      <c r="B199" s="39"/>
      <c r="C199" s="40"/>
      <c r="D199" s="236" t="s">
        <v>141</v>
      </c>
      <c r="E199" s="40"/>
      <c r="F199" s="237" t="s">
        <v>224</v>
      </c>
      <c r="G199" s="40"/>
      <c r="H199" s="40"/>
      <c r="I199" s="233"/>
      <c r="J199" s="40"/>
      <c r="K199" s="40"/>
      <c r="L199" s="44"/>
      <c r="M199" s="234"/>
      <c r="N199" s="235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141</v>
      </c>
      <c r="AU199" s="17" t="s">
        <v>90</v>
      </c>
    </row>
    <row r="200" s="13" customFormat="1">
      <c r="A200" s="13"/>
      <c r="B200" s="238"/>
      <c r="C200" s="239"/>
      <c r="D200" s="231" t="s">
        <v>143</v>
      </c>
      <c r="E200" s="240" t="s">
        <v>1</v>
      </c>
      <c r="F200" s="241" t="s">
        <v>208</v>
      </c>
      <c r="G200" s="239"/>
      <c r="H200" s="240" t="s">
        <v>1</v>
      </c>
      <c r="I200" s="242"/>
      <c r="J200" s="239"/>
      <c r="K200" s="239"/>
      <c r="L200" s="243"/>
      <c r="M200" s="244"/>
      <c r="N200" s="245"/>
      <c r="O200" s="245"/>
      <c r="P200" s="245"/>
      <c r="Q200" s="245"/>
      <c r="R200" s="245"/>
      <c r="S200" s="245"/>
      <c r="T200" s="24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7" t="s">
        <v>143</v>
      </c>
      <c r="AU200" s="247" t="s">
        <v>90</v>
      </c>
      <c r="AV200" s="13" t="s">
        <v>88</v>
      </c>
      <c r="AW200" s="13" t="s">
        <v>34</v>
      </c>
      <c r="AX200" s="13" t="s">
        <v>80</v>
      </c>
      <c r="AY200" s="247" t="s">
        <v>130</v>
      </c>
    </row>
    <row r="201" s="14" customFormat="1">
      <c r="A201" s="14"/>
      <c r="B201" s="248"/>
      <c r="C201" s="249"/>
      <c r="D201" s="231" t="s">
        <v>143</v>
      </c>
      <c r="E201" s="250" t="s">
        <v>1</v>
      </c>
      <c r="F201" s="251" t="s">
        <v>218</v>
      </c>
      <c r="G201" s="249"/>
      <c r="H201" s="252">
        <v>280.62</v>
      </c>
      <c r="I201" s="253"/>
      <c r="J201" s="249"/>
      <c r="K201" s="249"/>
      <c r="L201" s="254"/>
      <c r="M201" s="255"/>
      <c r="N201" s="256"/>
      <c r="O201" s="256"/>
      <c r="P201" s="256"/>
      <c r="Q201" s="256"/>
      <c r="R201" s="256"/>
      <c r="S201" s="256"/>
      <c r="T201" s="25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8" t="s">
        <v>143</v>
      </c>
      <c r="AU201" s="258" t="s">
        <v>90</v>
      </c>
      <c r="AV201" s="14" t="s">
        <v>90</v>
      </c>
      <c r="AW201" s="14" t="s">
        <v>34</v>
      </c>
      <c r="AX201" s="14" t="s">
        <v>80</v>
      </c>
      <c r="AY201" s="258" t="s">
        <v>130</v>
      </c>
    </row>
    <row r="202" s="15" customFormat="1">
      <c r="A202" s="15"/>
      <c r="B202" s="259"/>
      <c r="C202" s="260"/>
      <c r="D202" s="231" t="s">
        <v>143</v>
      </c>
      <c r="E202" s="261" t="s">
        <v>1</v>
      </c>
      <c r="F202" s="262" t="s">
        <v>147</v>
      </c>
      <c r="G202" s="260"/>
      <c r="H202" s="263">
        <v>280.62</v>
      </c>
      <c r="I202" s="264"/>
      <c r="J202" s="260"/>
      <c r="K202" s="260"/>
      <c r="L202" s="265"/>
      <c r="M202" s="266"/>
      <c r="N202" s="267"/>
      <c r="O202" s="267"/>
      <c r="P202" s="267"/>
      <c r="Q202" s="267"/>
      <c r="R202" s="267"/>
      <c r="S202" s="267"/>
      <c r="T202" s="268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9" t="s">
        <v>143</v>
      </c>
      <c r="AU202" s="269" t="s">
        <v>90</v>
      </c>
      <c r="AV202" s="15" t="s">
        <v>137</v>
      </c>
      <c r="AW202" s="15" t="s">
        <v>34</v>
      </c>
      <c r="AX202" s="15" t="s">
        <v>88</v>
      </c>
      <c r="AY202" s="269" t="s">
        <v>130</v>
      </c>
    </row>
    <row r="203" s="2" customFormat="1" ht="21.75" customHeight="1">
      <c r="A203" s="38"/>
      <c r="B203" s="39"/>
      <c r="C203" s="218" t="s">
        <v>8</v>
      </c>
      <c r="D203" s="218" t="s">
        <v>132</v>
      </c>
      <c r="E203" s="219" t="s">
        <v>225</v>
      </c>
      <c r="F203" s="220" t="s">
        <v>226</v>
      </c>
      <c r="G203" s="221" t="s">
        <v>135</v>
      </c>
      <c r="H203" s="222">
        <v>187.08000000000001</v>
      </c>
      <c r="I203" s="223"/>
      <c r="J203" s="224">
        <f>ROUND(I203*H203,2)</f>
        <v>0</v>
      </c>
      <c r="K203" s="220" t="s">
        <v>136</v>
      </c>
      <c r="L203" s="44"/>
      <c r="M203" s="225" t="s">
        <v>1</v>
      </c>
      <c r="N203" s="226" t="s">
        <v>45</v>
      </c>
      <c r="O203" s="91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137</v>
      </c>
      <c r="AT203" s="229" t="s">
        <v>132</v>
      </c>
      <c r="AU203" s="229" t="s">
        <v>90</v>
      </c>
      <c r="AY203" s="17" t="s">
        <v>130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88</v>
      </c>
      <c r="BK203" s="230">
        <f>ROUND(I203*H203,2)</f>
        <v>0</v>
      </c>
      <c r="BL203" s="17" t="s">
        <v>137</v>
      </c>
      <c r="BM203" s="229" t="s">
        <v>227</v>
      </c>
    </row>
    <row r="204" s="2" customFormat="1">
      <c r="A204" s="38"/>
      <c r="B204" s="39"/>
      <c r="C204" s="40"/>
      <c r="D204" s="231" t="s">
        <v>139</v>
      </c>
      <c r="E204" s="40"/>
      <c r="F204" s="232" t="s">
        <v>228</v>
      </c>
      <c r="G204" s="40"/>
      <c r="H204" s="40"/>
      <c r="I204" s="233"/>
      <c r="J204" s="40"/>
      <c r="K204" s="40"/>
      <c r="L204" s="44"/>
      <c r="M204" s="234"/>
      <c r="N204" s="235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139</v>
      </c>
      <c r="AU204" s="17" t="s">
        <v>90</v>
      </c>
    </row>
    <row r="205" s="2" customFormat="1">
      <c r="A205" s="38"/>
      <c r="B205" s="39"/>
      <c r="C205" s="40"/>
      <c r="D205" s="236" t="s">
        <v>141</v>
      </c>
      <c r="E205" s="40"/>
      <c r="F205" s="237" t="s">
        <v>229</v>
      </c>
      <c r="G205" s="40"/>
      <c r="H205" s="40"/>
      <c r="I205" s="233"/>
      <c r="J205" s="40"/>
      <c r="K205" s="40"/>
      <c r="L205" s="44"/>
      <c r="M205" s="234"/>
      <c r="N205" s="235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141</v>
      </c>
      <c r="AU205" s="17" t="s">
        <v>90</v>
      </c>
    </row>
    <row r="206" s="13" customFormat="1">
      <c r="A206" s="13"/>
      <c r="B206" s="238"/>
      <c r="C206" s="239"/>
      <c r="D206" s="231" t="s">
        <v>143</v>
      </c>
      <c r="E206" s="240" t="s">
        <v>1</v>
      </c>
      <c r="F206" s="241" t="s">
        <v>208</v>
      </c>
      <c r="G206" s="239"/>
      <c r="H206" s="240" t="s">
        <v>1</v>
      </c>
      <c r="I206" s="242"/>
      <c r="J206" s="239"/>
      <c r="K206" s="239"/>
      <c r="L206" s="243"/>
      <c r="M206" s="244"/>
      <c r="N206" s="245"/>
      <c r="O206" s="245"/>
      <c r="P206" s="245"/>
      <c r="Q206" s="245"/>
      <c r="R206" s="245"/>
      <c r="S206" s="245"/>
      <c r="T206" s="24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7" t="s">
        <v>143</v>
      </c>
      <c r="AU206" s="247" t="s">
        <v>90</v>
      </c>
      <c r="AV206" s="13" t="s">
        <v>88</v>
      </c>
      <c r="AW206" s="13" t="s">
        <v>34</v>
      </c>
      <c r="AX206" s="13" t="s">
        <v>80</v>
      </c>
      <c r="AY206" s="247" t="s">
        <v>130</v>
      </c>
    </row>
    <row r="207" s="14" customFormat="1">
      <c r="A207" s="14"/>
      <c r="B207" s="248"/>
      <c r="C207" s="249"/>
      <c r="D207" s="231" t="s">
        <v>143</v>
      </c>
      <c r="E207" s="250" t="s">
        <v>1</v>
      </c>
      <c r="F207" s="251" t="s">
        <v>209</v>
      </c>
      <c r="G207" s="249"/>
      <c r="H207" s="252">
        <v>187.08000000000001</v>
      </c>
      <c r="I207" s="253"/>
      <c r="J207" s="249"/>
      <c r="K207" s="249"/>
      <c r="L207" s="254"/>
      <c r="M207" s="255"/>
      <c r="N207" s="256"/>
      <c r="O207" s="256"/>
      <c r="P207" s="256"/>
      <c r="Q207" s="256"/>
      <c r="R207" s="256"/>
      <c r="S207" s="256"/>
      <c r="T207" s="25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8" t="s">
        <v>143</v>
      </c>
      <c r="AU207" s="258" t="s">
        <v>90</v>
      </c>
      <c r="AV207" s="14" t="s">
        <v>90</v>
      </c>
      <c r="AW207" s="14" t="s">
        <v>34</v>
      </c>
      <c r="AX207" s="14" t="s">
        <v>80</v>
      </c>
      <c r="AY207" s="258" t="s">
        <v>130</v>
      </c>
    </row>
    <row r="208" s="15" customFormat="1">
      <c r="A208" s="15"/>
      <c r="B208" s="259"/>
      <c r="C208" s="260"/>
      <c r="D208" s="231" t="s">
        <v>143</v>
      </c>
      <c r="E208" s="261" t="s">
        <v>1</v>
      </c>
      <c r="F208" s="262" t="s">
        <v>147</v>
      </c>
      <c r="G208" s="260"/>
      <c r="H208" s="263">
        <v>187.08000000000001</v>
      </c>
      <c r="I208" s="264"/>
      <c r="J208" s="260"/>
      <c r="K208" s="260"/>
      <c r="L208" s="265"/>
      <c r="M208" s="266"/>
      <c r="N208" s="267"/>
      <c r="O208" s="267"/>
      <c r="P208" s="267"/>
      <c r="Q208" s="267"/>
      <c r="R208" s="267"/>
      <c r="S208" s="267"/>
      <c r="T208" s="268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9" t="s">
        <v>143</v>
      </c>
      <c r="AU208" s="269" t="s">
        <v>90</v>
      </c>
      <c r="AV208" s="15" t="s">
        <v>137</v>
      </c>
      <c r="AW208" s="15" t="s">
        <v>34</v>
      </c>
      <c r="AX208" s="15" t="s">
        <v>88</v>
      </c>
      <c r="AY208" s="269" t="s">
        <v>130</v>
      </c>
    </row>
    <row r="209" s="2" customFormat="1" ht="16.5" customHeight="1">
      <c r="A209" s="38"/>
      <c r="B209" s="39"/>
      <c r="C209" s="218" t="s">
        <v>230</v>
      </c>
      <c r="D209" s="218" t="s">
        <v>132</v>
      </c>
      <c r="E209" s="219" t="s">
        <v>231</v>
      </c>
      <c r="F209" s="220" t="s">
        <v>232</v>
      </c>
      <c r="G209" s="221" t="s">
        <v>135</v>
      </c>
      <c r="H209" s="222">
        <v>3022.0999999999999</v>
      </c>
      <c r="I209" s="223"/>
      <c r="J209" s="224">
        <f>ROUND(I209*H209,2)</f>
        <v>0</v>
      </c>
      <c r="K209" s="220" t="s">
        <v>136</v>
      </c>
      <c r="L209" s="44"/>
      <c r="M209" s="225" t="s">
        <v>1</v>
      </c>
      <c r="N209" s="226" t="s">
        <v>45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137</v>
      </c>
      <c r="AT209" s="229" t="s">
        <v>132</v>
      </c>
      <c r="AU209" s="229" t="s">
        <v>90</v>
      </c>
      <c r="AY209" s="17" t="s">
        <v>130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88</v>
      </c>
      <c r="BK209" s="230">
        <f>ROUND(I209*H209,2)</f>
        <v>0</v>
      </c>
      <c r="BL209" s="17" t="s">
        <v>137</v>
      </c>
      <c r="BM209" s="229" t="s">
        <v>233</v>
      </c>
    </row>
    <row r="210" s="2" customFormat="1">
      <c r="A210" s="38"/>
      <c r="B210" s="39"/>
      <c r="C210" s="40"/>
      <c r="D210" s="231" t="s">
        <v>139</v>
      </c>
      <c r="E210" s="40"/>
      <c r="F210" s="232" t="s">
        <v>234</v>
      </c>
      <c r="G210" s="40"/>
      <c r="H210" s="40"/>
      <c r="I210" s="233"/>
      <c r="J210" s="40"/>
      <c r="K210" s="40"/>
      <c r="L210" s="44"/>
      <c r="M210" s="234"/>
      <c r="N210" s="235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139</v>
      </c>
      <c r="AU210" s="17" t="s">
        <v>90</v>
      </c>
    </row>
    <row r="211" s="2" customFormat="1">
      <c r="A211" s="38"/>
      <c r="B211" s="39"/>
      <c r="C211" s="40"/>
      <c r="D211" s="236" t="s">
        <v>141</v>
      </c>
      <c r="E211" s="40"/>
      <c r="F211" s="237" t="s">
        <v>235</v>
      </c>
      <c r="G211" s="40"/>
      <c r="H211" s="40"/>
      <c r="I211" s="233"/>
      <c r="J211" s="40"/>
      <c r="K211" s="40"/>
      <c r="L211" s="44"/>
      <c r="M211" s="234"/>
      <c r="N211" s="235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141</v>
      </c>
      <c r="AU211" s="17" t="s">
        <v>90</v>
      </c>
    </row>
    <row r="212" s="13" customFormat="1">
      <c r="A212" s="13"/>
      <c r="B212" s="238"/>
      <c r="C212" s="239"/>
      <c r="D212" s="231" t="s">
        <v>143</v>
      </c>
      <c r="E212" s="240" t="s">
        <v>1</v>
      </c>
      <c r="F212" s="241" t="s">
        <v>154</v>
      </c>
      <c r="G212" s="239"/>
      <c r="H212" s="240" t="s">
        <v>1</v>
      </c>
      <c r="I212" s="242"/>
      <c r="J212" s="239"/>
      <c r="K212" s="239"/>
      <c r="L212" s="243"/>
      <c r="M212" s="244"/>
      <c r="N212" s="245"/>
      <c r="O212" s="245"/>
      <c r="P212" s="245"/>
      <c r="Q212" s="245"/>
      <c r="R212" s="245"/>
      <c r="S212" s="245"/>
      <c r="T212" s="24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7" t="s">
        <v>143</v>
      </c>
      <c r="AU212" s="247" t="s">
        <v>90</v>
      </c>
      <c r="AV212" s="13" t="s">
        <v>88</v>
      </c>
      <c r="AW212" s="13" t="s">
        <v>34</v>
      </c>
      <c r="AX212" s="13" t="s">
        <v>80</v>
      </c>
      <c r="AY212" s="247" t="s">
        <v>130</v>
      </c>
    </row>
    <row r="213" s="14" customFormat="1">
      <c r="A213" s="14"/>
      <c r="B213" s="248"/>
      <c r="C213" s="249"/>
      <c r="D213" s="231" t="s">
        <v>143</v>
      </c>
      <c r="E213" s="250" t="s">
        <v>1</v>
      </c>
      <c r="F213" s="251" t="s">
        <v>236</v>
      </c>
      <c r="G213" s="249"/>
      <c r="H213" s="252">
        <v>2645.4000000000001</v>
      </c>
      <c r="I213" s="253"/>
      <c r="J213" s="249"/>
      <c r="K213" s="249"/>
      <c r="L213" s="254"/>
      <c r="M213" s="255"/>
      <c r="N213" s="256"/>
      <c r="O213" s="256"/>
      <c r="P213" s="256"/>
      <c r="Q213" s="256"/>
      <c r="R213" s="256"/>
      <c r="S213" s="256"/>
      <c r="T213" s="257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8" t="s">
        <v>143</v>
      </c>
      <c r="AU213" s="258" t="s">
        <v>90</v>
      </c>
      <c r="AV213" s="14" t="s">
        <v>90</v>
      </c>
      <c r="AW213" s="14" t="s">
        <v>34</v>
      </c>
      <c r="AX213" s="14" t="s">
        <v>80</v>
      </c>
      <c r="AY213" s="258" t="s">
        <v>130</v>
      </c>
    </row>
    <row r="214" s="14" customFormat="1">
      <c r="A214" s="14"/>
      <c r="B214" s="248"/>
      <c r="C214" s="249"/>
      <c r="D214" s="231" t="s">
        <v>143</v>
      </c>
      <c r="E214" s="250" t="s">
        <v>1</v>
      </c>
      <c r="F214" s="251" t="s">
        <v>237</v>
      </c>
      <c r="G214" s="249"/>
      <c r="H214" s="252">
        <v>376.69999999999999</v>
      </c>
      <c r="I214" s="253"/>
      <c r="J214" s="249"/>
      <c r="K214" s="249"/>
      <c r="L214" s="254"/>
      <c r="M214" s="255"/>
      <c r="N214" s="256"/>
      <c r="O214" s="256"/>
      <c r="P214" s="256"/>
      <c r="Q214" s="256"/>
      <c r="R214" s="256"/>
      <c r="S214" s="256"/>
      <c r="T214" s="25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8" t="s">
        <v>143</v>
      </c>
      <c r="AU214" s="258" t="s">
        <v>90</v>
      </c>
      <c r="AV214" s="14" t="s">
        <v>90</v>
      </c>
      <c r="AW214" s="14" t="s">
        <v>34</v>
      </c>
      <c r="AX214" s="14" t="s">
        <v>80</v>
      </c>
      <c r="AY214" s="258" t="s">
        <v>130</v>
      </c>
    </row>
    <row r="215" s="15" customFormat="1">
      <c r="A215" s="15"/>
      <c r="B215" s="259"/>
      <c r="C215" s="260"/>
      <c r="D215" s="231" t="s">
        <v>143</v>
      </c>
      <c r="E215" s="261" t="s">
        <v>1</v>
      </c>
      <c r="F215" s="262" t="s">
        <v>147</v>
      </c>
      <c r="G215" s="260"/>
      <c r="H215" s="263">
        <v>3022.0999999999999</v>
      </c>
      <c r="I215" s="264"/>
      <c r="J215" s="260"/>
      <c r="K215" s="260"/>
      <c r="L215" s="265"/>
      <c r="M215" s="266"/>
      <c r="N215" s="267"/>
      <c r="O215" s="267"/>
      <c r="P215" s="267"/>
      <c r="Q215" s="267"/>
      <c r="R215" s="267"/>
      <c r="S215" s="267"/>
      <c r="T215" s="268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9" t="s">
        <v>143</v>
      </c>
      <c r="AU215" s="269" t="s">
        <v>90</v>
      </c>
      <c r="AV215" s="15" t="s">
        <v>137</v>
      </c>
      <c r="AW215" s="15" t="s">
        <v>34</v>
      </c>
      <c r="AX215" s="15" t="s">
        <v>88</v>
      </c>
      <c r="AY215" s="269" t="s">
        <v>130</v>
      </c>
    </row>
    <row r="216" s="2" customFormat="1" ht="21.75" customHeight="1">
      <c r="A216" s="38"/>
      <c r="B216" s="39"/>
      <c r="C216" s="218" t="s">
        <v>238</v>
      </c>
      <c r="D216" s="218" t="s">
        <v>132</v>
      </c>
      <c r="E216" s="219" t="s">
        <v>239</v>
      </c>
      <c r="F216" s="220" t="s">
        <v>240</v>
      </c>
      <c r="G216" s="221" t="s">
        <v>150</v>
      </c>
      <c r="H216" s="222">
        <v>2527.1999999999998</v>
      </c>
      <c r="I216" s="223"/>
      <c r="J216" s="224">
        <f>ROUND(I216*H216,2)</f>
        <v>0</v>
      </c>
      <c r="K216" s="220" t="s">
        <v>136</v>
      </c>
      <c r="L216" s="44"/>
      <c r="M216" s="225" t="s">
        <v>1</v>
      </c>
      <c r="N216" s="226" t="s">
        <v>45</v>
      </c>
      <c r="O216" s="91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137</v>
      </c>
      <c r="AT216" s="229" t="s">
        <v>132</v>
      </c>
      <c r="AU216" s="229" t="s">
        <v>90</v>
      </c>
      <c r="AY216" s="17" t="s">
        <v>130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88</v>
      </c>
      <c r="BK216" s="230">
        <f>ROUND(I216*H216,2)</f>
        <v>0</v>
      </c>
      <c r="BL216" s="17" t="s">
        <v>137</v>
      </c>
      <c r="BM216" s="229" t="s">
        <v>241</v>
      </c>
    </row>
    <row r="217" s="2" customFormat="1">
      <c r="A217" s="38"/>
      <c r="B217" s="39"/>
      <c r="C217" s="40"/>
      <c r="D217" s="231" t="s">
        <v>139</v>
      </c>
      <c r="E217" s="40"/>
      <c r="F217" s="232" t="s">
        <v>242</v>
      </c>
      <c r="G217" s="40"/>
      <c r="H217" s="40"/>
      <c r="I217" s="233"/>
      <c r="J217" s="40"/>
      <c r="K217" s="40"/>
      <c r="L217" s="44"/>
      <c r="M217" s="234"/>
      <c r="N217" s="235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139</v>
      </c>
      <c r="AU217" s="17" t="s">
        <v>90</v>
      </c>
    </row>
    <row r="218" s="2" customFormat="1">
      <c r="A218" s="38"/>
      <c r="B218" s="39"/>
      <c r="C218" s="40"/>
      <c r="D218" s="236" t="s">
        <v>141</v>
      </c>
      <c r="E218" s="40"/>
      <c r="F218" s="237" t="s">
        <v>243</v>
      </c>
      <c r="G218" s="40"/>
      <c r="H218" s="40"/>
      <c r="I218" s="233"/>
      <c r="J218" s="40"/>
      <c r="K218" s="40"/>
      <c r="L218" s="44"/>
      <c r="M218" s="234"/>
      <c r="N218" s="235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141</v>
      </c>
      <c r="AU218" s="17" t="s">
        <v>90</v>
      </c>
    </row>
    <row r="219" s="13" customFormat="1">
      <c r="A219" s="13"/>
      <c r="B219" s="238"/>
      <c r="C219" s="239"/>
      <c r="D219" s="231" t="s">
        <v>143</v>
      </c>
      <c r="E219" s="240" t="s">
        <v>1</v>
      </c>
      <c r="F219" s="241" t="s">
        <v>154</v>
      </c>
      <c r="G219" s="239"/>
      <c r="H219" s="240" t="s">
        <v>1</v>
      </c>
      <c r="I219" s="242"/>
      <c r="J219" s="239"/>
      <c r="K219" s="239"/>
      <c r="L219" s="243"/>
      <c r="M219" s="244"/>
      <c r="N219" s="245"/>
      <c r="O219" s="245"/>
      <c r="P219" s="245"/>
      <c r="Q219" s="245"/>
      <c r="R219" s="245"/>
      <c r="S219" s="245"/>
      <c r="T219" s="24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7" t="s">
        <v>143</v>
      </c>
      <c r="AU219" s="247" t="s">
        <v>90</v>
      </c>
      <c r="AV219" s="13" t="s">
        <v>88</v>
      </c>
      <c r="AW219" s="13" t="s">
        <v>34</v>
      </c>
      <c r="AX219" s="13" t="s">
        <v>80</v>
      </c>
      <c r="AY219" s="247" t="s">
        <v>130</v>
      </c>
    </row>
    <row r="220" s="14" customFormat="1">
      <c r="A220" s="14"/>
      <c r="B220" s="248"/>
      <c r="C220" s="249"/>
      <c r="D220" s="231" t="s">
        <v>143</v>
      </c>
      <c r="E220" s="250" t="s">
        <v>1</v>
      </c>
      <c r="F220" s="251" t="s">
        <v>244</v>
      </c>
      <c r="G220" s="249"/>
      <c r="H220" s="252">
        <v>2527.1999999999998</v>
      </c>
      <c r="I220" s="253"/>
      <c r="J220" s="249"/>
      <c r="K220" s="249"/>
      <c r="L220" s="254"/>
      <c r="M220" s="255"/>
      <c r="N220" s="256"/>
      <c r="O220" s="256"/>
      <c r="P220" s="256"/>
      <c r="Q220" s="256"/>
      <c r="R220" s="256"/>
      <c r="S220" s="256"/>
      <c r="T220" s="257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8" t="s">
        <v>143</v>
      </c>
      <c r="AU220" s="258" t="s">
        <v>90</v>
      </c>
      <c r="AV220" s="14" t="s">
        <v>90</v>
      </c>
      <c r="AW220" s="14" t="s">
        <v>34</v>
      </c>
      <c r="AX220" s="14" t="s">
        <v>80</v>
      </c>
      <c r="AY220" s="258" t="s">
        <v>130</v>
      </c>
    </row>
    <row r="221" s="15" customFormat="1">
      <c r="A221" s="15"/>
      <c r="B221" s="259"/>
      <c r="C221" s="260"/>
      <c r="D221" s="231" t="s">
        <v>143</v>
      </c>
      <c r="E221" s="261" t="s">
        <v>1</v>
      </c>
      <c r="F221" s="262" t="s">
        <v>147</v>
      </c>
      <c r="G221" s="260"/>
      <c r="H221" s="263">
        <v>2527.1999999999998</v>
      </c>
      <c r="I221" s="264"/>
      <c r="J221" s="260"/>
      <c r="K221" s="260"/>
      <c r="L221" s="265"/>
      <c r="M221" s="266"/>
      <c r="N221" s="267"/>
      <c r="O221" s="267"/>
      <c r="P221" s="267"/>
      <c r="Q221" s="267"/>
      <c r="R221" s="267"/>
      <c r="S221" s="267"/>
      <c r="T221" s="268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9" t="s">
        <v>143</v>
      </c>
      <c r="AU221" s="269" t="s">
        <v>90</v>
      </c>
      <c r="AV221" s="15" t="s">
        <v>137</v>
      </c>
      <c r="AW221" s="15" t="s">
        <v>34</v>
      </c>
      <c r="AX221" s="15" t="s">
        <v>88</v>
      </c>
      <c r="AY221" s="269" t="s">
        <v>130</v>
      </c>
    </row>
    <row r="222" s="2" customFormat="1" ht="16.5" customHeight="1">
      <c r="A222" s="38"/>
      <c r="B222" s="39"/>
      <c r="C222" s="218" t="s">
        <v>245</v>
      </c>
      <c r="D222" s="218" t="s">
        <v>132</v>
      </c>
      <c r="E222" s="219" t="s">
        <v>246</v>
      </c>
      <c r="F222" s="220" t="s">
        <v>247</v>
      </c>
      <c r="G222" s="221" t="s">
        <v>248</v>
      </c>
      <c r="H222" s="222">
        <v>40</v>
      </c>
      <c r="I222" s="223"/>
      <c r="J222" s="224">
        <f>ROUND(I222*H222,2)</f>
        <v>0</v>
      </c>
      <c r="K222" s="220" t="s">
        <v>1</v>
      </c>
      <c r="L222" s="44"/>
      <c r="M222" s="225" t="s">
        <v>1</v>
      </c>
      <c r="N222" s="226" t="s">
        <v>45</v>
      </c>
      <c r="O222" s="91"/>
      <c r="P222" s="227">
        <f>O222*H222</f>
        <v>0</v>
      </c>
      <c r="Q222" s="227">
        <v>0.00014880000000000001</v>
      </c>
      <c r="R222" s="227">
        <f>Q222*H222</f>
        <v>0.0059520000000000007</v>
      </c>
      <c r="S222" s="227">
        <v>0</v>
      </c>
      <c r="T222" s="22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137</v>
      </c>
      <c r="AT222" s="229" t="s">
        <v>132</v>
      </c>
      <c r="AU222" s="229" t="s">
        <v>90</v>
      </c>
      <c r="AY222" s="17" t="s">
        <v>130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88</v>
      </c>
      <c r="BK222" s="230">
        <f>ROUND(I222*H222,2)</f>
        <v>0</v>
      </c>
      <c r="BL222" s="17" t="s">
        <v>137</v>
      </c>
      <c r="BM222" s="229" t="s">
        <v>249</v>
      </c>
    </row>
    <row r="223" s="2" customFormat="1">
      <c r="A223" s="38"/>
      <c r="B223" s="39"/>
      <c r="C223" s="40"/>
      <c r="D223" s="231" t="s">
        <v>139</v>
      </c>
      <c r="E223" s="40"/>
      <c r="F223" s="232" t="s">
        <v>250</v>
      </c>
      <c r="G223" s="40"/>
      <c r="H223" s="40"/>
      <c r="I223" s="233"/>
      <c r="J223" s="40"/>
      <c r="K223" s="40"/>
      <c r="L223" s="44"/>
      <c r="M223" s="234"/>
      <c r="N223" s="235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139</v>
      </c>
      <c r="AU223" s="17" t="s">
        <v>90</v>
      </c>
    </row>
    <row r="224" s="2" customFormat="1">
      <c r="A224" s="38"/>
      <c r="B224" s="39"/>
      <c r="C224" s="40"/>
      <c r="D224" s="231" t="s">
        <v>251</v>
      </c>
      <c r="E224" s="40"/>
      <c r="F224" s="270" t="s">
        <v>252</v>
      </c>
      <c r="G224" s="40"/>
      <c r="H224" s="40"/>
      <c r="I224" s="233"/>
      <c r="J224" s="40"/>
      <c r="K224" s="40"/>
      <c r="L224" s="44"/>
      <c r="M224" s="234"/>
      <c r="N224" s="235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251</v>
      </c>
      <c r="AU224" s="17" t="s">
        <v>90</v>
      </c>
    </row>
    <row r="225" s="13" customFormat="1">
      <c r="A225" s="13"/>
      <c r="B225" s="238"/>
      <c r="C225" s="239"/>
      <c r="D225" s="231" t="s">
        <v>143</v>
      </c>
      <c r="E225" s="240" t="s">
        <v>1</v>
      </c>
      <c r="F225" s="241" t="s">
        <v>253</v>
      </c>
      <c r="G225" s="239"/>
      <c r="H225" s="240" t="s">
        <v>1</v>
      </c>
      <c r="I225" s="242"/>
      <c r="J225" s="239"/>
      <c r="K225" s="239"/>
      <c r="L225" s="243"/>
      <c r="M225" s="244"/>
      <c r="N225" s="245"/>
      <c r="O225" s="245"/>
      <c r="P225" s="245"/>
      <c r="Q225" s="245"/>
      <c r="R225" s="245"/>
      <c r="S225" s="245"/>
      <c r="T225" s="24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7" t="s">
        <v>143</v>
      </c>
      <c r="AU225" s="247" t="s">
        <v>90</v>
      </c>
      <c r="AV225" s="13" t="s">
        <v>88</v>
      </c>
      <c r="AW225" s="13" t="s">
        <v>34</v>
      </c>
      <c r="AX225" s="13" t="s">
        <v>80</v>
      </c>
      <c r="AY225" s="247" t="s">
        <v>130</v>
      </c>
    </row>
    <row r="226" s="14" customFormat="1">
      <c r="A226" s="14"/>
      <c r="B226" s="248"/>
      <c r="C226" s="249"/>
      <c r="D226" s="231" t="s">
        <v>143</v>
      </c>
      <c r="E226" s="250" t="s">
        <v>1</v>
      </c>
      <c r="F226" s="251" t="s">
        <v>254</v>
      </c>
      <c r="G226" s="249"/>
      <c r="H226" s="252">
        <v>40</v>
      </c>
      <c r="I226" s="253"/>
      <c r="J226" s="249"/>
      <c r="K226" s="249"/>
      <c r="L226" s="254"/>
      <c r="M226" s="255"/>
      <c r="N226" s="256"/>
      <c r="O226" s="256"/>
      <c r="P226" s="256"/>
      <c r="Q226" s="256"/>
      <c r="R226" s="256"/>
      <c r="S226" s="256"/>
      <c r="T226" s="25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8" t="s">
        <v>143</v>
      </c>
      <c r="AU226" s="258" t="s">
        <v>90</v>
      </c>
      <c r="AV226" s="14" t="s">
        <v>90</v>
      </c>
      <c r="AW226" s="14" t="s">
        <v>34</v>
      </c>
      <c r="AX226" s="14" t="s">
        <v>80</v>
      </c>
      <c r="AY226" s="258" t="s">
        <v>130</v>
      </c>
    </row>
    <row r="227" s="15" customFormat="1">
      <c r="A227" s="15"/>
      <c r="B227" s="259"/>
      <c r="C227" s="260"/>
      <c r="D227" s="231" t="s">
        <v>143</v>
      </c>
      <c r="E227" s="261" t="s">
        <v>1</v>
      </c>
      <c r="F227" s="262" t="s">
        <v>147</v>
      </c>
      <c r="G227" s="260"/>
      <c r="H227" s="263">
        <v>40</v>
      </c>
      <c r="I227" s="264"/>
      <c r="J227" s="260"/>
      <c r="K227" s="260"/>
      <c r="L227" s="265"/>
      <c r="M227" s="266"/>
      <c r="N227" s="267"/>
      <c r="O227" s="267"/>
      <c r="P227" s="267"/>
      <c r="Q227" s="267"/>
      <c r="R227" s="267"/>
      <c r="S227" s="267"/>
      <c r="T227" s="268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9" t="s">
        <v>143</v>
      </c>
      <c r="AU227" s="269" t="s">
        <v>90</v>
      </c>
      <c r="AV227" s="15" t="s">
        <v>137</v>
      </c>
      <c r="AW227" s="15" t="s">
        <v>34</v>
      </c>
      <c r="AX227" s="15" t="s">
        <v>88</v>
      </c>
      <c r="AY227" s="269" t="s">
        <v>130</v>
      </c>
    </row>
    <row r="228" s="2" customFormat="1" ht="16.5" customHeight="1">
      <c r="A228" s="38"/>
      <c r="B228" s="39"/>
      <c r="C228" s="271" t="s">
        <v>255</v>
      </c>
      <c r="D228" s="271" t="s">
        <v>256</v>
      </c>
      <c r="E228" s="272" t="s">
        <v>257</v>
      </c>
      <c r="F228" s="273" t="s">
        <v>258</v>
      </c>
      <c r="G228" s="274" t="s">
        <v>135</v>
      </c>
      <c r="H228" s="275">
        <v>24.975999999999999</v>
      </c>
      <c r="I228" s="276"/>
      <c r="J228" s="277">
        <f>ROUND(I228*H228,2)</f>
        <v>0</v>
      </c>
      <c r="K228" s="273" t="s">
        <v>1</v>
      </c>
      <c r="L228" s="278"/>
      <c r="M228" s="279" t="s">
        <v>1</v>
      </c>
      <c r="N228" s="280" t="s">
        <v>45</v>
      </c>
      <c r="O228" s="91"/>
      <c r="P228" s="227">
        <f>O228*H228</f>
        <v>0</v>
      </c>
      <c r="Q228" s="227">
        <v>0</v>
      </c>
      <c r="R228" s="227">
        <f>Q228*H228</f>
        <v>0</v>
      </c>
      <c r="S228" s="227">
        <v>0</v>
      </c>
      <c r="T228" s="22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9" t="s">
        <v>194</v>
      </c>
      <c r="AT228" s="229" t="s">
        <v>256</v>
      </c>
      <c r="AU228" s="229" t="s">
        <v>90</v>
      </c>
      <c r="AY228" s="17" t="s">
        <v>130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7" t="s">
        <v>88</v>
      </c>
      <c r="BK228" s="230">
        <f>ROUND(I228*H228,2)</f>
        <v>0</v>
      </c>
      <c r="BL228" s="17" t="s">
        <v>137</v>
      </c>
      <c r="BM228" s="229" t="s">
        <v>259</v>
      </c>
    </row>
    <row r="229" s="2" customFormat="1">
      <c r="A229" s="38"/>
      <c r="B229" s="39"/>
      <c r="C229" s="40"/>
      <c r="D229" s="231" t="s">
        <v>139</v>
      </c>
      <c r="E229" s="40"/>
      <c r="F229" s="232" t="s">
        <v>260</v>
      </c>
      <c r="G229" s="40"/>
      <c r="H229" s="40"/>
      <c r="I229" s="233"/>
      <c r="J229" s="40"/>
      <c r="K229" s="40"/>
      <c r="L229" s="44"/>
      <c r="M229" s="234"/>
      <c r="N229" s="235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139</v>
      </c>
      <c r="AU229" s="17" t="s">
        <v>90</v>
      </c>
    </row>
    <row r="230" s="2" customFormat="1">
      <c r="A230" s="38"/>
      <c r="B230" s="39"/>
      <c r="C230" s="40"/>
      <c r="D230" s="231" t="s">
        <v>251</v>
      </c>
      <c r="E230" s="40"/>
      <c r="F230" s="270" t="s">
        <v>261</v>
      </c>
      <c r="G230" s="40"/>
      <c r="H230" s="40"/>
      <c r="I230" s="233"/>
      <c r="J230" s="40"/>
      <c r="K230" s="40"/>
      <c r="L230" s="44"/>
      <c r="M230" s="234"/>
      <c r="N230" s="235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251</v>
      </c>
      <c r="AU230" s="17" t="s">
        <v>90</v>
      </c>
    </row>
    <row r="231" s="13" customFormat="1">
      <c r="A231" s="13"/>
      <c r="B231" s="238"/>
      <c r="C231" s="239"/>
      <c r="D231" s="231" t="s">
        <v>143</v>
      </c>
      <c r="E231" s="240" t="s">
        <v>1</v>
      </c>
      <c r="F231" s="241" t="s">
        <v>262</v>
      </c>
      <c r="G231" s="239"/>
      <c r="H231" s="240" t="s">
        <v>1</v>
      </c>
      <c r="I231" s="242"/>
      <c r="J231" s="239"/>
      <c r="K231" s="239"/>
      <c r="L231" s="243"/>
      <c r="M231" s="244"/>
      <c r="N231" s="245"/>
      <c r="O231" s="245"/>
      <c r="P231" s="245"/>
      <c r="Q231" s="245"/>
      <c r="R231" s="245"/>
      <c r="S231" s="245"/>
      <c r="T231" s="24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7" t="s">
        <v>143</v>
      </c>
      <c r="AU231" s="247" t="s">
        <v>90</v>
      </c>
      <c r="AV231" s="13" t="s">
        <v>88</v>
      </c>
      <c r="AW231" s="13" t="s">
        <v>34</v>
      </c>
      <c r="AX231" s="13" t="s">
        <v>80</v>
      </c>
      <c r="AY231" s="247" t="s">
        <v>130</v>
      </c>
    </row>
    <row r="232" s="13" customFormat="1">
      <c r="A232" s="13"/>
      <c r="B232" s="238"/>
      <c r="C232" s="239"/>
      <c r="D232" s="231" t="s">
        <v>143</v>
      </c>
      <c r="E232" s="240" t="s">
        <v>1</v>
      </c>
      <c r="F232" s="241" t="s">
        <v>263</v>
      </c>
      <c r="G232" s="239"/>
      <c r="H232" s="240" t="s">
        <v>1</v>
      </c>
      <c r="I232" s="242"/>
      <c r="J232" s="239"/>
      <c r="K232" s="239"/>
      <c r="L232" s="243"/>
      <c r="M232" s="244"/>
      <c r="N232" s="245"/>
      <c r="O232" s="245"/>
      <c r="P232" s="245"/>
      <c r="Q232" s="245"/>
      <c r="R232" s="245"/>
      <c r="S232" s="245"/>
      <c r="T232" s="24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7" t="s">
        <v>143</v>
      </c>
      <c r="AU232" s="247" t="s">
        <v>90</v>
      </c>
      <c r="AV232" s="13" t="s">
        <v>88</v>
      </c>
      <c r="AW232" s="13" t="s">
        <v>34</v>
      </c>
      <c r="AX232" s="13" t="s">
        <v>80</v>
      </c>
      <c r="AY232" s="247" t="s">
        <v>130</v>
      </c>
    </row>
    <row r="233" s="13" customFormat="1">
      <c r="A233" s="13"/>
      <c r="B233" s="238"/>
      <c r="C233" s="239"/>
      <c r="D233" s="231" t="s">
        <v>143</v>
      </c>
      <c r="E233" s="240" t="s">
        <v>1</v>
      </c>
      <c r="F233" s="241" t="s">
        <v>264</v>
      </c>
      <c r="G233" s="239"/>
      <c r="H233" s="240" t="s">
        <v>1</v>
      </c>
      <c r="I233" s="242"/>
      <c r="J233" s="239"/>
      <c r="K233" s="239"/>
      <c r="L233" s="243"/>
      <c r="M233" s="244"/>
      <c r="N233" s="245"/>
      <c r="O233" s="245"/>
      <c r="P233" s="245"/>
      <c r="Q233" s="245"/>
      <c r="R233" s="245"/>
      <c r="S233" s="245"/>
      <c r="T233" s="24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7" t="s">
        <v>143</v>
      </c>
      <c r="AU233" s="247" t="s">
        <v>90</v>
      </c>
      <c r="AV233" s="13" t="s">
        <v>88</v>
      </c>
      <c r="AW233" s="13" t="s">
        <v>34</v>
      </c>
      <c r="AX233" s="13" t="s">
        <v>80</v>
      </c>
      <c r="AY233" s="247" t="s">
        <v>130</v>
      </c>
    </row>
    <row r="234" s="14" customFormat="1">
      <c r="A234" s="14"/>
      <c r="B234" s="248"/>
      <c r="C234" s="249"/>
      <c r="D234" s="231" t="s">
        <v>143</v>
      </c>
      <c r="E234" s="250" t="s">
        <v>1</v>
      </c>
      <c r="F234" s="251" t="s">
        <v>265</v>
      </c>
      <c r="G234" s="249"/>
      <c r="H234" s="252">
        <v>24.975999999999999</v>
      </c>
      <c r="I234" s="253"/>
      <c r="J234" s="249"/>
      <c r="K234" s="249"/>
      <c r="L234" s="254"/>
      <c r="M234" s="255"/>
      <c r="N234" s="256"/>
      <c r="O234" s="256"/>
      <c r="P234" s="256"/>
      <c r="Q234" s="256"/>
      <c r="R234" s="256"/>
      <c r="S234" s="256"/>
      <c r="T234" s="257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8" t="s">
        <v>143</v>
      </c>
      <c r="AU234" s="258" t="s">
        <v>90</v>
      </c>
      <c r="AV234" s="14" t="s">
        <v>90</v>
      </c>
      <c r="AW234" s="14" t="s">
        <v>34</v>
      </c>
      <c r="AX234" s="14" t="s">
        <v>80</v>
      </c>
      <c r="AY234" s="258" t="s">
        <v>130</v>
      </c>
    </row>
    <row r="235" s="15" customFormat="1">
      <c r="A235" s="15"/>
      <c r="B235" s="259"/>
      <c r="C235" s="260"/>
      <c r="D235" s="231" t="s">
        <v>143</v>
      </c>
      <c r="E235" s="261" t="s">
        <v>1</v>
      </c>
      <c r="F235" s="262" t="s">
        <v>147</v>
      </c>
      <c r="G235" s="260"/>
      <c r="H235" s="263">
        <v>24.975999999999999</v>
      </c>
      <c r="I235" s="264"/>
      <c r="J235" s="260"/>
      <c r="K235" s="260"/>
      <c r="L235" s="265"/>
      <c r="M235" s="266"/>
      <c r="N235" s="267"/>
      <c r="O235" s="267"/>
      <c r="P235" s="267"/>
      <c r="Q235" s="267"/>
      <c r="R235" s="267"/>
      <c r="S235" s="267"/>
      <c r="T235" s="268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9" t="s">
        <v>143</v>
      </c>
      <c r="AU235" s="269" t="s">
        <v>90</v>
      </c>
      <c r="AV235" s="15" t="s">
        <v>137</v>
      </c>
      <c r="AW235" s="15" t="s">
        <v>34</v>
      </c>
      <c r="AX235" s="15" t="s">
        <v>88</v>
      </c>
      <c r="AY235" s="269" t="s">
        <v>130</v>
      </c>
    </row>
    <row r="236" s="12" customFormat="1" ht="22.8" customHeight="1">
      <c r="A236" s="12"/>
      <c r="B236" s="202"/>
      <c r="C236" s="203"/>
      <c r="D236" s="204" t="s">
        <v>79</v>
      </c>
      <c r="E236" s="216" t="s">
        <v>90</v>
      </c>
      <c r="F236" s="216" t="s">
        <v>266</v>
      </c>
      <c r="G236" s="203"/>
      <c r="H236" s="203"/>
      <c r="I236" s="206"/>
      <c r="J236" s="217">
        <f>BK236</f>
        <v>0</v>
      </c>
      <c r="K236" s="203"/>
      <c r="L236" s="208"/>
      <c r="M236" s="209"/>
      <c r="N236" s="210"/>
      <c r="O236" s="210"/>
      <c r="P236" s="211">
        <v>0</v>
      </c>
      <c r="Q236" s="210"/>
      <c r="R236" s="211">
        <v>0</v>
      </c>
      <c r="S236" s="210"/>
      <c r="T236" s="212"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3" t="s">
        <v>88</v>
      </c>
      <c r="AT236" s="214" t="s">
        <v>79</v>
      </c>
      <c r="AU236" s="214" t="s">
        <v>88</v>
      </c>
      <c r="AY236" s="213" t="s">
        <v>130</v>
      </c>
      <c r="BK236" s="215">
        <v>0</v>
      </c>
    </row>
    <row r="237" s="12" customFormat="1" ht="22.8" customHeight="1">
      <c r="A237" s="12"/>
      <c r="B237" s="202"/>
      <c r="C237" s="203"/>
      <c r="D237" s="204" t="s">
        <v>79</v>
      </c>
      <c r="E237" s="216" t="s">
        <v>137</v>
      </c>
      <c r="F237" s="216" t="s">
        <v>267</v>
      </c>
      <c r="G237" s="203"/>
      <c r="H237" s="203"/>
      <c r="I237" s="206"/>
      <c r="J237" s="217">
        <f>BK237</f>
        <v>0</v>
      </c>
      <c r="K237" s="203"/>
      <c r="L237" s="208"/>
      <c r="M237" s="209"/>
      <c r="N237" s="210"/>
      <c r="O237" s="210"/>
      <c r="P237" s="211">
        <f>SUM(P238:P280)</f>
        <v>0</v>
      </c>
      <c r="Q237" s="210"/>
      <c r="R237" s="211">
        <f>SUM(R238:R280)</f>
        <v>191.21455679999997</v>
      </c>
      <c r="S237" s="210"/>
      <c r="T237" s="212">
        <f>SUM(T238:T280)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3" t="s">
        <v>88</v>
      </c>
      <c r="AT237" s="214" t="s">
        <v>79</v>
      </c>
      <c r="AU237" s="214" t="s">
        <v>88</v>
      </c>
      <c r="AY237" s="213" t="s">
        <v>130</v>
      </c>
      <c r="BK237" s="215">
        <f>SUM(BK238:BK280)</f>
        <v>0</v>
      </c>
    </row>
    <row r="238" s="2" customFormat="1" ht="16.5" customHeight="1">
      <c r="A238" s="38"/>
      <c r="B238" s="39"/>
      <c r="C238" s="218" t="s">
        <v>268</v>
      </c>
      <c r="D238" s="218" t="s">
        <v>132</v>
      </c>
      <c r="E238" s="219" t="s">
        <v>269</v>
      </c>
      <c r="F238" s="220" t="s">
        <v>270</v>
      </c>
      <c r="G238" s="221" t="s">
        <v>150</v>
      </c>
      <c r="H238" s="222">
        <v>28.02</v>
      </c>
      <c r="I238" s="223"/>
      <c r="J238" s="224">
        <f>ROUND(I238*H238,2)</f>
        <v>0</v>
      </c>
      <c r="K238" s="220" t="s">
        <v>136</v>
      </c>
      <c r="L238" s="44"/>
      <c r="M238" s="225" t="s">
        <v>1</v>
      </c>
      <c r="N238" s="226" t="s">
        <v>45</v>
      </c>
      <c r="O238" s="91"/>
      <c r="P238" s="227">
        <f>O238*H238</f>
        <v>0</v>
      </c>
      <c r="Q238" s="227">
        <v>0.40079999999999999</v>
      </c>
      <c r="R238" s="227">
        <f>Q238*H238</f>
        <v>11.230416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137</v>
      </c>
      <c r="AT238" s="229" t="s">
        <v>132</v>
      </c>
      <c r="AU238" s="229" t="s">
        <v>90</v>
      </c>
      <c r="AY238" s="17" t="s">
        <v>130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88</v>
      </c>
      <c r="BK238" s="230">
        <f>ROUND(I238*H238,2)</f>
        <v>0</v>
      </c>
      <c r="BL238" s="17" t="s">
        <v>137</v>
      </c>
      <c r="BM238" s="229" t="s">
        <v>271</v>
      </c>
    </row>
    <row r="239" s="2" customFormat="1">
      <c r="A239" s="38"/>
      <c r="B239" s="39"/>
      <c r="C239" s="40"/>
      <c r="D239" s="231" t="s">
        <v>139</v>
      </c>
      <c r="E239" s="40"/>
      <c r="F239" s="232" t="s">
        <v>272</v>
      </c>
      <c r="G239" s="40"/>
      <c r="H239" s="40"/>
      <c r="I239" s="233"/>
      <c r="J239" s="40"/>
      <c r="K239" s="40"/>
      <c r="L239" s="44"/>
      <c r="M239" s="234"/>
      <c r="N239" s="235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139</v>
      </c>
      <c r="AU239" s="17" t="s">
        <v>90</v>
      </c>
    </row>
    <row r="240" s="2" customFormat="1">
      <c r="A240" s="38"/>
      <c r="B240" s="39"/>
      <c r="C240" s="40"/>
      <c r="D240" s="236" t="s">
        <v>141</v>
      </c>
      <c r="E240" s="40"/>
      <c r="F240" s="237" t="s">
        <v>273</v>
      </c>
      <c r="G240" s="40"/>
      <c r="H240" s="40"/>
      <c r="I240" s="233"/>
      <c r="J240" s="40"/>
      <c r="K240" s="40"/>
      <c r="L240" s="44"/>
      <c r="M240" s="234"/>
      <c r="N240" s="235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141</v>
      </c>
      <c r="AU240" s="17" t="s">
        <v>90</v>
      </c>
    </row>
    <row r="241" s="13" customFormat="1">
      <c r="A241" s="13"/>
      <c r="B241" s="238"/>
      <c r="C241" s="239"/>
      <c r="D241" s="231" t="s">
        <v>143</v>
      </c>
      <c r="E241" s="240" t="s">
        <v>1</v>
      </c>
      <c r="F241" s="241" t="s">
        <v>274</v>
      </c>
      <c r="G241" s="239"/>
      <c r="H241" s="240" t="s">
        <v>1</v>
      </c>
      <c r="I241" s="242"/>
      <c r="J241" s="239"/>
      <c r="K241" s="239"/>
      <c r="L241" s="243"/>
      <c r="M241" s="244"/>
      <c r="N241" s="245"/>
      <c r="O241" s="245"/>
      <c r="P241" s="245"/>
      <c r="Q241" s="245"/>
      <c r="R241" s="245"/>
      <c r="S241" s="245"/>
      <c r="T241" s="24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7" t="s">
        <v>143</v>
      </c>
      <c r="AU241" s="247" t="s">
        <v>90</v>
      </c>
      <c r="AV241" s="13" t="s">
        <v>88</v>
      </c>
      <c r="AW241" s="13" t="s">
        <v>34</v>
      </c>
      <c r="AX241" s="13" t="s">
        <v>80</v>
      </c>
      <c r="AY241" s="247" t="s">
        <v>130</v>
      </c>
    </row>
    <row r="242" s="13" customFormat="1">
      <c r="A242" s="13"/>
      <c r="B242" s="238"/>
      <c r="C242" s="239"/>
      <c r="D242" s="231" t="s">
        <v>143</v>
      </c>
      <c r="E242" s="240" t="s">
        <v>1</v>
      </c>
      <c r="F242" s="241" t="s">
        <v>275</v>
      </c>
      <c r="G242" s="239"/>
      <c r="H242" s="240" t="s">
        <v>1</v>
      </c>
      <c r="I242" s="242"/>
      <c r="J242" s="239"/>
      <c r="K242" s="239"/>
      <c r="L242" s="243"/>
      <c r="M242" s="244"/>
      <c r="N242" s="245"/>
      <c r="O242" s="245"/>
      <c r="P242" s="245"/>
      <c r="Q242" s="245"/>
      <c r="R242" s="245"/>
      <c r="S242" s="245"/>
      <c r="T242" s="24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7" t="s">
        <v>143</v>
      </c>
      <c r="AU242" s="247" t="s">
        <v>90</v>
      </c>
      <c r="AV242" s="13" t="s">
        <v>88</v>
      </c>
      <c r="AW242" s="13" t="s">
        <v>34</v>
      </c>
      <c r="AX242" s="13" t="s">
        <v>80</v>
      </c>
      <c r="AY242" s="247" t="s">
        <v>130</v>
      </c>
    </row>
    <row r="243" s="14" customFormat="1">
      <c r="A243" s="14"/>
      <c r="B243" s="248"/>
      <c r="C243" s="249"/>
      <c r="D243" s="231" t="s">
        <v>143</v>
      </c>
      <c r="E243" s="250" t="s">
        <v>1</v>
      </c>
      <c r="F243" s="251" t="s">
        <v>276</v>
      </c>
      <c r="G243" s="249"/>
      <c r="H243" s="252">
        <v>28.02</v>
      </c>
      <c r="I243" s="253"/>
      <c r="J243" s="249"/>
      <c r="K243" s="249"/>
      <c r="L243" s="254"/>
      <c r="M243" s="255"/>
      <c r="N243" s="256"/>
      <c r="O243" s="256"/>
      <c r="P243" s="256"/>
      <c r="Q243" s="256"/>
      <c r="R243" s="256"/>
      <c r="S243" s="256"/>
      <c r="T243" s="257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8" t="s">
        <v>143</v>
      </c>
      <c r="AU243" s="258" t="s">
        <v>90</v>
      </c>
      <c r="AV243" s="14" t="s">
        <v>90</v>
      </c>
      <c r="AW243" s="14" t="s">
        <v>34</v>
      </c>
      <c r="AX243" s="14" t="s">
        <v>80</v>
      </c>
      <c r="AY243" s="258" t="s">
        <v>130</v>
      </c>
    </row>
    <row r="244" s="15" customFormat="1">
      <c r="A244" s="15"/>
      <c r="B244" s="259"/>
      <c r="C244" s="260"/>
      <c r="D244" s="231" t="s">
        <v>143</v>
      </c>
      <c r="E244" s="261" t="s">
        <v>1</v>
      </c>
      <c r="F244" s="262" t="s">
        <v>147</v>
      </c>
      <c r="G244" s="260"/>
      <c r="H244" s="263">
        <v>28.02</v>
      </c>
      <c r="I244" s="264"/>
      <c r="J244" s="260"/>
      <c r="K244" s="260"/>
      <c r="L244" s="265"/>
      <c r="M244" s="266"/>
      <c r="N244" s="267"/>
      <c r="O244" s="267"/>
      <c r="P244" s="267"/>
      <c r="Q244" s="267"/>
      <c r="R244" s="267"/>
      <c r="S244" s="267"/>
      <c r="T244" s="268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9" t="s">
        <v>143</v>
      </c>
      <c r="AU244" s="269" t="s">
        <v>90</v>
      </c>
      <c r="AV244" s="15" t="s">
        <v>137</v>
      </c>
      <c r="AW244" s="15" t="s">
        <v>34</v>
      </c>
      <c r="AX244" s="15" t="s">
        <v>88</v>
      </c>
      <c r="AY244" s="269" t="s">
        <v>130</v>
      </c>
    </row>
    <row r="245" s="2" customFormat="1" ht="21.75" customHeight="1">
      <c r="A245" s="38"/>
      <c r="B245" s="39"/>
      <c r="C245" s="218" t="s">
        <v>277</v>
      </c>
      <c r="D245" s="218" t="s">
        <v>132</v>
      </c>
      <c r="E245" s="219" t="s">
        <v>278</v>
      </c>
      <c r="F245" s="220" t="s">
        <v>279</v>
      </c>
      <c r="G245" s="221" t="s">
        <v>135</v>
      </c>
      <c r="H245" s="222">
        <v>1.276</v>
      </c>
      <c r="I245" s="223"/>
      <c r="J245" s="224">
        <f>ROUND(I245*H245,2)</f>
        <v>0</v>
      </c>
      <c r="K245" s="220" t="s">
        <v>136</v>
      </c>
      <c r="L245" s="44"/>
      <c r="M245" s="225" t="s">
        <v>1</v>
      </c>
      <c r="N245" s="226" t="s">
        <v>45</v>
      </c>
      <c r="O245" s="91"/>
      <c r="P245" s="227">
        <f>O245*H245</f>
        <v>0</v>
      </c>
      <c r="Q245" s="227">
        <v>2.0327999999999999</v>
      </c>
      <c r="R245" s="227">
        <f>Q245*H245</f>
        <v>2.5938528000000001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137</v>
      </c>
      <c r="AT245" s="229" t="s">
        <v>132</v>
      </c>
      <c r="AU245" s="229" t="s">
        <v>90</v>
      </c>
      <c r="AY245" s="17" t="s">
        <v>130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88</v>
      </c>
      <c r="BK245" s="230">
        <f>ROUND(I245*H245,2)</f>
        <v>0</v>
      </c>
      <c r="BL245" s="17" t="s">
        <v>137</v>
      </c>
      <c r="BM245" s="229" t="s">
        <v>280</v>
      </c>
    </row>
    <row r="246" s="2" customFormat="1">
      <c r="A246" s="38"/>
      <c r="B246" s="39"/>
      <c r="C246" s="40"/>
      <c r="D246" s="231" t="s">
        <v>139</v>
      </c>
      <c r="E246" s="40"/>
      <c r="F246" s="232" t="s">
        <v>281</v>
      </c>
      <c r="G246" s="40"/>
      <c r="H246" s="40"/>
      <c r="I246" s="233"/>
      <c r="J246" s="40"/>
      <c r="K246" s="40"/>
      <c r="L246" s="44"/>
      <c r="M246" s="234"/>
      <c r="N246" s="235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139</v>
      </c>
      <c r="AU246" s="17" t="s">
        <v>90</v>
      </c>
    </row>
    <row r="247" s="2" customFormat="1">
      <c r="A247" s="38"/>
      <c r="B247" s="39"/>
      <c r="C247" s="40"/>
      <c r="D247" s="236" t="s">
        <v>141</v>
      </c>
      <c r="E247" s="40"/>
      <c r="F247" s="237" t="s">
        <v>282</v>
      </c>
      <c r="G247" s="40"/>
      <c r="H247" s="40"/>
      <c r="I247" s="233"/>
      <c r="J247" s="40"/>
      <c r="K247" s="40"/>
      <c r="L247" s="44"/>
      <c r="M247" s="234"/>
      <c r="N247" s="235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141</v>
      </c>
      <c r="AU247" s="17" t="s">
        <v>90</v>
      </c>
    </row>
    <row r="248" s="13" customFormat="1">
      <c r="A248" s="13"/>
      <c r="B248" s="238"/>
      <c r="C248" s="239"/>
      <c r="D248" s="231" t="s">
        <v>143</v>
      </c>
      <c r="E248" s="240" t="s">
        <v>1</v>
      </c>
      <c r="F248" s="241" t="s">
        <v>283</v>
      </c>
      <c r="G248" s="239"/>
      <c r="H248" s="240" t="s">
        <v>1</v>
      </c>
      <c r="I248" s="242"/>
      <c r="J248" s="239"/>
      <c r="K248" s="239"/>
      <c r="L248" s="243"/>
      <c r="M248" s="244"/>
      <c r="N248" s="245"/>
      <c r="O248" s="245"/>
      <c r="P248" s="245"/>
      <c r="Q248" s="245"/>
      <c r="R248" s="245"/>
      <c r="S248" s="245"/>
      <c r="T248" s="24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7" t="s">
        <v>143</v>
      </c>
      <c r="AU248" s="247" t="s">
        <v>90</v>
      </c>
      <c r="AV248" s="13" t="s">
        <v>88</v>
      </c>
      <c r="AW248" s="13" t="s">
        <v>34</v>
      </c>
      <c r="AX248" s="13" t="s">
        <v>80</v>
      </c>
      <c r="AY248" s="247" t="s">
        <v>130</v>
      </c>
    </row>
    <row r="249" s="13" customFormat="1">
      <c r="A249" s="13"/>
      <c r="B249" s="238"/>
      <c r="C249" s="239"/>
      <c r="D249" s="231" t="s">
        <v>143</v>
      </c>
      <c r="E249" s="240" t="s">
        <v>1</v>
      </c>
      <c r="F249" s="241" t="s">
        <v>284</v>
      </c>
      <c r="G249" s="239"/>
      <c r="H249" s="240" t="s">
        <v>1</v>
      </c>
      <c r="I249" s="242"/>
      <c r="J249" s="239"/>
      <c r="K249" s="239"/>
      <c r="L249" s="243"/>
      <c r="M249" s="244"/>
      <c r="N249" s="245"/>
      <c r="O249" s="245"/>
      <c r="P249" s="245"/>
      <c r="Q249" s="245"/>
      <c r="R249" s="245"/>
      <c r="S249" s="245"/>
      <c r="T249" s="24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7" t="s">
        <v>143</v>
      </c>
      <c r="AU249" s="247" t="s">
        <v>90</v>
      </c>
      <c r="AV249" s="13" t="s">
        <v>88</v>
      </c>
      <c r="AW249" s="13" t="s">
        <v>34</v>
      </c>
      <c r="AX249" s="13" t="s">
        <v>80</v>
      </c>
      <c r="AY249" s="247" t="s">
        <v>130</v>
      </c>
    </row>
    <row r="250" s="14" customFormat="1">
      <c r="A250" s="14"/>
      <c r="B250" s="248"/>
      <c r="C250" s="249"/>
      <c r="D250" s="231" t="s">
        <v>143</v>
      </c>
      <c r="E250" s="250" t="s">
        <v>1</v>
      </c>
      <c r="F250" s="251" t="s">
        <v>285</v>
      </c>
      <c r="G250" s="249"/>
      <c r="H250" s="252">
        <v>0.48399999999999999</v>
      </c>
      <c r="I250" s="253"/>
      <c r="J250" s="249"/>
      <c r="K250" s="249"/>
      <c r="L250" s="254"/>
      <c r="M250" s="255"/>
      <c r="N250" s="256"/>
      <c r="O250" s="256"/>
      <c r="P250" s="256"/>
      <c r="Q250" s="256"/>
      <c r="R250" s="256"/>
      <c r="S250" s="256"/>
      <c r="T250" s="257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8" t="s">
        <v>143</v>
      </c>
      <c r="AU250" s="258" t="s">
        <v>90</v>
      </c>
      <c r="AV250" s="14" t="s">
        <v>90</v>
      </c>
      <c r="AW250" s="14" t="s">
        <v>34</v>
      </c>
      <c r="AX250" s="14" t="s">
        <v>80</v>
      </c>
      <c r="AY250" s="258" t="s">
        <v>130</v>
      </c>
    </row>
    <row r="251" s="14" customFormat="1">
      <c r="A251" s="14"/>
      <c r="B251" s="248"/>
      <c r="C251" s="249"/>
      <c r="D251" s="231" t="s">
        <v>143</v>
      </c>
      <c r="E251" s="250" t="s">
        <v>1</v>
      </c>
      <c r="F251" s="251" t="s">
        <v>286</v>
      </c>
      <c r="G251" s="249"/>
      <c r="H251" s="252">
        <v>0.50600000000000001</v>
      </c>
      <c r="I251" s="253"/>
      <c r="J251" s="249"/>
      <c r="K251" s="249"/>
      <c r="L251" s="254"/>
      <c r="M251" s="255"/>
      <c r="N251" s="256"/>
      <c r="O251" s="256"/>
      <c r="P251" s="256"/>
      <c r="Q251" s="256"/>
      <c r="R251" s="256"/>
      <c r="S251" s="256"/>
      <c r="T251" s="257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8" t="s">
        <v>143</v>
      </c>
      <c r="AU251" s="258" t="s">
        <v>90</v>
      </c>
      <c r="AV251" s="14" t="s">
        <v>90</v>
      </c>
      <c r="AW251" s="14" t="s">
        <v>34</v>
      </c>
      <c r="AX251" s="14" t="s">
        <v>80</v>
      </c>
      <c r="AY251" s="258" t="s">
        <v>130</v>
      </c>
    </row>
    <row r="252" s="14" customFormat="1">
      <c r="A252" s="14"/>
      <c r="B252" s="248"/>
      <c r="C252" s="249"/>
      <c r="D252" s="231" t="s">
        <v>143</v>
      </c>
      <c r="E252" s="250" t="s">
        <v>1</v>
      </c>
      <c r="F252" s="251" t="s">
        <v>287</v>
      </c>
      <c r="G252" s="249"/>
      <c r="H252" s="252">
        <v>0.28599999999999998</v>
      </c>
      <c r="I252" s="253"/>
      <c r="J252" s="249"/>
      <c r="K252" s="249"/>
      <c r="L252" s="254"/>
      <c r="M252" s="255"/>
      <c r="N252" s="256"/>
      <c r="O252" s="256"/>
      <c r="P252" s="256"/>
      <c r="Q252" s="256"/>
      <c r="R252" s="256"/>
      <c r="S252" s="256"/>
      <c r="T252" s="257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8" t="s">
        <v>143</v>
      </c>
      <c r="AU252" s="258" t="s">
        <v>90</v>
      </c>
      <c r="AV252" s="14" t="s">
        <v>90</v>
      </c>
      <c r="AW252" s="14" t="s">
        <v>34</v>
      </c>
      <c r="AX252" s="14" t="s">
        <v>80</v>
      </c>
      <c r="AY252" s="258" t="s">
        <v>130</v>
      </c>
    </row>
    <row r="253" s="15" customFormat="1">
      <c r="A253" s="15"/>
      <c r="B253" s="259"/>
      <c r="C253" s="260"/>
      <c r="D253" s="231" t="s">
        <v>143</v>
      </c>
      <c r="E253" s="261" t="s">
        <v>1</v>
      </c>
      <c r="F253" s="262" t="s">
        <v>147</v>
      </c>
      <c r="G253" s="260"/>
      <c r="H253" s="263">
        <v>1.276</v>
      </c>
      <c r="I253" s="264"/>
      <c r="J253" s="260"/>
      <c r="K253" s="260"/>
      <c r="L253" s="265"/>
      <c r="M253" s="266"/>
      <c r="N253" s="267"/>
      <c r="O253" s="267"/>
      <c r="P253" s="267"/>
      <c r="Q253" s="267"/>
      <c r="R253" s="267"/>
      <c r="S253" s="267"/>
      <c r="T253" s="268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9" t="s">
        <v>143</v>
      </c>
      <c r="AU253" s="269" t="s">
        <v>90</v>
      </c>
      <c r="AV253" s="15" t="s">
        <v>137</v>
      </c>
      <c r="AW253" s="15" t="s">
        <v>34</v>
      </c>
      <c r="AX253" s="15" t="s">
        <v>88</v>
      </c>
      <c r="AY253" s="269" t="s">
        <v>130</v>
      </c>
    </row>
    <row r="254" s="2" customFormat="1" ht="21.75" customHeight="1">
      <c r="A254" s="38"/>
      <c r="B254" s="39"/>
      <c r="C254" s="218" t="s">
        <v>288</v>
      </c>
      <c r="D254" s="218" t="s">
        <v>132</v>
      </c>
      <c r="E254" s="219" t="s">
        <v>289</v>
      </c>
      <c r="F254" s="220" t="s">
        <v>290</v>
      </c>
      <c r="G254" s="221" t="s">
        <v>135</v>
      </c>
      <c r="H254" s="222">
        <v>8.4060000000000006</v>
      </c>
      <c r="I254" s="223"/>
      <c r="J254" s="224">
        <f>ROUND(I254*H254,2)</f>
        <v>0</v>
      </c>
      <c r="K254" s="220" t="s">
        <v>136</v>
      </c>
      <c r="L254" s="44"/>
      <c r="M254" s="225" t="s">
        <v>1</v>
      </c>
      <c r="N254" s="226" t="s">
        <v>45</v>
      </c>
      <c r="O254" s="91"/>
      <c r="P254" s="227">
        <f>O254*H254</f>
        <v>0</v>
      </c>
      <c r="Q254" s="227">
        <v>1.8480000000000001</v>
      </c>
      <c r="R254" s="227">
        <f>Q254*H254</f>
        <v>15.534288000000002</v>
      </c>
      <c r="S254" s="227">
        <v>0</v>
      </c>
      <c r="T254" s="22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9" t="s">
        <v>137</v>
      </c>
      <c r="AT254" s="229" t="s">
        <v>132</v>
      </c>
      <c r="AU254" s="229" t="s">
        <v>90</v>
      </c>
      <c r="AY254" s="17" t="s">
        <v>130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7" t="s">
        <v>88</v>
      </c>
      <c r="BK254" s="230">
        <f>ROUND(I254*H254,2)</f>
        <v>0</v>
      </c>
      <c r="BL254" s="17" t="s">
        <v>137</v>
      </c>
      <c r="BM254" s="229" t="s">
        <v>291</v>
      </c>
    </row>
    <row r="255" s="2" customFormat="1">
      <c r="A255" s="38"/>
      <c r="B255" s="39"/>
      <c r="C255" s="40"/>
      <c r="D255" s="231" t="s">
        <v>139</v>
      </c>
      <c r="E255" s="40"/>
      <c r="F255" s="232" t="s">
        <v>292</v>
      </c>
      <c r="G255" s="40"/>
      <c r="H255" s="40"/>
      <c r="I255" s="233"/>
      <c r="J255" s="40"/>
      <c r="K255" s="40"/>
      <c r="L255" s="44"/>
      <c r="M255" s="234"/>
      <c r="N255" s="235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139</v>
      </c>
      <c r="AU255" s="17" t="s">
        <v>90</v>
      </c>
    </row>
    <row r="256" s="2" customFormat="1">
      <c r="A256" s="38"/>
      <c r="B256" s="39"/>
      <c r="C256" s="40"/>
      <c r="D256" s="236" t="s">
        <v>141</v>
      </c>
      <c r="E256" s="40"/>
      <c r="F256" s="237" t="s">
        <v>293</v>
      </c>
      <c r="G256" s="40"/>
      <c r="H256" s="40"/>
      <c r="I256" s="233"/>
      <c r="J256" s="40"/>
      <c r="K256" s="40"/>
      <c r="L256" s="44"/>
      <c r="M256" s="234"/>
      <c r="N256" s="235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141</v>
      </c>
      <c r="AU256" s="17" t="s">
        <v>90</v>
      </c>
    </row>
    <row r="257" s="13" customFormat="1">
      <c r="A257" s="13"/>
      <c r="B257" s="238"/>
      <c r="C257" s="239"/>
      <c r="D257" s="231" t="s">
        <v>143</v>
      </c>
      <c r="E257" s="240" t="s">
        <v>1</v>
      </c>
      <c r="F257" s="241" t="s">
        <v>294</v>
      </c>
      <c r="G257" s="239"/>
      <c r="H257" s="240" t="s">
        <v>1</v>
      </c>
      <c r="I257" s="242"/>
      <c r="J257" s="239"/>
      <c r="K257" s="239"/>
      <c r="L257" s="243"/>
      <c r="M257" s="244"/>
      <c r="N257" s="245"/>
      <c r="O257" s="245"/>
      <c r="P257" s="245"/>
      <c r="Q257" s="245"/>
      <c r="R257" s="245"/>
      <c r="S257" s="245"/>
      <c r="T257" s="24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7" t="s">
        <v>143</v>
      </c>
      <c r="AU257" s="247" t="s">
        <v>90</v>
      </c>
      <c r="AV257" s="13" t="s">
        <v>88</v>
      </c>
      <c r="AW257" s="13" t="s">
        <v>34</v>
      </c>
      <c r="AX257" s="13" t="s">
        <v>80</v>
      </c>
      <c r="AY257" s="247" t="s">
        <v>130</v>
      </c>
    </row>
    <row r="258" s="13" customFormat="1">
      <c r="A258" s="13"/>
      <c r="B258" s="238"/>
      <c r="C258" s="239"/>
      <c r="D258" s="231" t="s">
        <v>143</v>
      </c>
      <c r="E258" s="240" t="s">
        <v>1</v>
      </c>
      <c r="F258" s="241" t="s">
        <v>295</v>
      </c>
      <c r="G258" s="239"/>
      <c r="H258" s="240" t="s">
        <v>1</v>
      </c>
      <c r="I258" s="242"/>
      <c r="J258" s="239"/>
      <c r="K258" s="239"/>
      <c r="L258" s="243"/>
      <c r="M258" s="244"/>
      <c r="N258" s="245"/>
      <c r="O258" s="245"/>
      <c r="P258" s="245"/>
      <c r="Q258" s="245"/>
      <c r="R258" s="245"/>
      <c r="S258" s="245"/>
      <c r="T258" s="24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7" t="s">
        <v>143</v>
      </c>
      <c r="AU258" s="247" t="s">
        <v>90</v>
      </c>
      <c r="AV258" s="13" t="s">
        <v>88</v>
      </c>
      <c r="AW258" s="13" t="s">
        <v>34</v>
      </c>
      <c r="AX258" s="13" t="s">
        <v>80</v>
      </c>
      <c r="AY258" s="247" t="s">
        <v>130</v>
      </c>
    </row>
    <row r="259" s="14" customFormat="1">
      <c r="A259" s="14"/>
      <c r="B259" s="248"/>
      <c r="C259" s="249"/>
      <c r="D259" s="231" t="s">
        <v>143</v>
      </c>
      <c r="E259" s="250" t="s">
        <v>1</v>
      </c>
      <c r="F259" s="251" t="s">
        <v>296</v>
      </c>
      <c r="G259" s="249"/>
      <c r="H259" s="252">
        <v>8.4060000000000006</v>
      </c>
      <c r="I259" s="253"/>
      <c r="J259" s="249"/>
      <c r="K259" s="249"/>
      <c r="L259" s="254"/>
      <c r="M259" s="255"/>
      <c r="N259" s="256"/>
      <c r="O259" s="256"/>
      <c r="P259" s="256"/>
      <c r="Q259" s="256"/>
      <c r="R259" s="256"/>
      <c r="S259" s="256"/>
      <c r="T259" s="257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8" t="s">
        <v>143</v>
      </c>
      <c r="AU259" s="258" t="s">
        <v>90</v>
      </c>
      <c r="AV259" s="14" t="s">
        <v>90</v>
      </c>
      <c r="AW259" s="14" t="s">
        <v>34</v>
      </c>
      <c r="AX259" s="14" t="s">
        <v>80</v>
      </c>
      <c r="AY259" s="258" t="s">
        <v>130</v>
      </c>
    </row>
    <row r="260" s="15" customFormat="1">
      <c r="A260" s="15"/>
      <c r="B260" s="259"/>
      <c r="C260" s="260"/>
      <c r="D260" s="231" t="s">
        <v>143</v>
      </c>
      <c r="E260" s="261" t="s">
        <v>1</v>
      </c>
      <c r="F260" s="262" t="s">
        <v>147</v>
      </c>
      <c r="G260" s="260"/>
      <c r="H260" s="263">
        <v>8.4060000000000006</v>
      </c>
      <c r="I260" s="264"/>
      <c r="J260" s="260"/>
      <c r="K260" s="260"/>
      <c r="L260" s="265"/>
      <c r="M260" s="266"/>
      <c r="N260" s="267"/>
      <c r="O260" s="267"/>
      <c r="P260" s="267"/>
      <c r="Q260" s="267"/>
      <c r="R260" s="267"/>
      <c r="S260" s="267"/>
      <c r="T260" s="268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9" t="s">
        <v>143</v>
      </c>
      <c r="AU260" s="269" t="s">
        <v>90</v>
      </c>
      <c r="AV260" s="15" t="s">
        <v>137</v>
      </c>
      <c r="AW260" s="15" t="s">
        <v>34</v>
      </c>
      <c r="AX260" s="15" t="s">
        <v>88</v>
      </c>
      <c r="AY260" s="269" t="s">
        <v>130</v>
      </c>
    </row>
    <row r="261" s="2" customFormat="1" ht="21.75" customHeight="1">
      <c r="A261" s="38"/>
      <c r="B261" s="39"/>
      <c r="C261" s="218" t="s">
        <v>297</v>
      </c>
      <c r="D261" s="218" t="s">
        <v>132</v>
      </c>
      <c r="E261" s="219" t="s">
        <v>298</v>
      </c>
      <c r="F261" s="220" t="s">
        <v>299</v>
      </c>
      <c r="G261" s="221" t="s">
        <v>135</v>
      </c>
      <c r="H261" s="222">
        <v>31.199999999999999</v>
      </c>
      <c r="I261" s="223"/>
      <c r="J261" s="224">
        <f>ROUND(I261*H261,2)</f>
        <v>0</v>
      </c>
      <c r="K261" s="220" t="s">
        <v>136</v>
      </c>
      <c r="L261" s="44"/>
      <c r="M261" s="225" t="s">
        <v>1</v>
      </c>
      <c r="N261" s="226" t="s">
        <v>45</v>
      </c>
      <c r="O261" s="91"/>
      <c r="P261" s="227">
        <f>O261*H261</f>
        <v>0</v>
      </c>
      <c r="Q261" s="227">
        <v>1.8480000000000001</v>
      </c>
      <c r="R261" s="227">
        <f>Q261*H261</f>
        <v>57.657600000000002</v>
      </c>
      <c r="S261" s="227">
        <v>0</v>
      </c>
      <c r="T261" s="22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137</v>
      </c>
      <c r="AT261" s="229" t="s">
        <v>132</v>
      </c>
      <c r="AU261" s="229" t="s">
        <v>90</v>
      </c>
      <c r="AY261" s="17" t="s">
        <v>130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88</v>
      </c>
      <c r="BK261" s="230">
        <f>ROUND(I261*H261,2)</f>
        <v>0</v>
      </c>
      <c r="BL261" s="17" t="s">
        <v>137</v>
      </c>
      <c r="BM261" s="229" t="s">
        <v>300</v>
      </c>
    </row>
    <row r="262" s="2" customFormat="1">
      <c r="A262" s="38"/>
      <c r="B262" s="39"/>
      <c r="C262" s="40"/>
      <c r="D262" s="231" t="s">
        <v>139</v>
      </c>
      <c r="E262" s="40"/>
      <c r="F262" s="232" t="s">
        <v>301</v>
      </c>
      <c r="G262" s="40"/>
      <c r="H262" s="40"/>
      <c r="I262" s="233"/>
      <c r="J262" s="40"/>
      <c r="K262" s="40"/>
      <c r="L262" s="44"/>
      <c r="M262" s="234"/>
      <c r="N262" s="235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139</v>
      </c>
      <c r="AU262" s="17" t="s">
        <v>90</v>
      </c>
    </row>
    <row r="263" s="2" customFormat="1">
      <c r="A263" s="38"/>
      <c r="B263" s="39"/>
      <c r="C263" s="40"/>
      <c r="D263" s="236" t="s">
        <v>141</v>
      </c>
      <c r="E263" s="40"/>
      <c r="F263" s="237" t="s">
        <v>302</v>
      </c>
      <c r="G263" s="40"/>
      <c r="H263" s="40"/>
      <c r="I263" s="233"/>
      <c r="J263" s="40"/>
      <c r="K263" s="40"/>
      <c r="L263" s="44"/>
      <c r="M263" s="234"/>
      <c r="N263" s="235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141</v>
      </c>
      <c r="AU263" s="17" t="s">
        <v>90</v>
      </c>
    </row>
    <row r="264" s="13" customFormat="1">
      <c r="A264" s="13"/>
      <c r="B264" s="238"/>
      <c r="C264" s="239"/>
      <c r="D264" s="231" t="s">
        <v>143</v>
      </c>
      <c r="E264" s="240" t="s">
        <v>1</v>
      </c>
      <c r="F264" s="241" t="s">
        <v>303</v>
      </c>
      <c r="G264" s="239"/>
      <c r="H264" s="240" t="s">
        <v>1</v>
      </c>
      <c r="I264" s="242"/>
      <c r="J264" s="239"/>
      <c r="K264" s="239"/>
      <c r="L264" s="243"/>
      <c r="M264" s="244"/>
      <c r="N264" s="245"/>
      <c r="O264" s="245"/>
      <c r="P264" s="245"/>
      <c r="Q264" s="245"/>
      <c r="R264" s="245"/>
      <c r="S264" s="245"/>
      <c r="T264" s="24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7" t="s">
        <v>143</v>
      </c>
      <c r="AU264" s="247" t="s">
        <v>90</v>
      </c>
      <c r="AV264" s="13" t="s">
        <v>88</v>
      </c>
      <c r="AW264" s="13" t="s">
        <v>34</v>
      </c>
      <c r="AX264" s="13" t="s">
        <v>80</v>
      </c>
      <c r="AY264" s="247" t="s">
        <v>130</v>
      </c>
    </row>
    <row r="265" s="13" customFormat="1">
      <c r="A265" s="13"/>
      <c r="B265" s="238"/>
      <c r="C265" s="239"/>
      <c r="D265" s="231" t="s">
        <v>143</v>
      </c>
      <c r="E265" s="240" t="s">
        <v>1</v>
      </c>
      <c r="F265" s="241" t="s">
        <v>304</v>
      </c>
      <c r="G265" s="239"/>
      <c r="H265" s="240" t="s">
        <v>1</v>
      </c>
      <c r="I265" s="242"/>
      <c r="J265" s="239"/>
      <c r="K265" s="239"/>
      <c r="L265" s="243"/>
      <c r="M265" s="244"/>
      <c r="N265" s="245"/>
      <c r="O265" s="245"/>
      <c r="P265" s="245"/>
      <c r="Q265" s="245"/>
      <c r="R265" s="245"/>
      <c r="S265" s="245"/>
      <c r="T265" s="24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7" t="s">
        <v>143</v>
      </c>
      <c r="AU265" s="247" t="s">
        <v>90</v>
      </c>
      <c r="AV265" s="13" t="s">
        <v>88</v>
      </c>
      <c r="AW265" s="13" t="s">
        <v>34</v>
      </c>
      <c r="AX265" s="13" t="s">
        <v>80</v>
      </c>
      <c r="AY265" s="247" t="s">
        <v>130</v>
      </c>
    </row>
    <row r="266" s="14" customFormat="1">
      <c r="A266" s="14"/>
      <c r="B266" s="248"/>
      <c r="C266" s="249"/>
      <c r="D266" s="231" t="s">
        <v>143</v>
      </c>
      <c r="E266" s="250" t="s">
        <v>1</v>
      </c>
      <c r="F266" s="251" t="s">
        <v>305</v>
      </c>
      <c r="G266" s="249"/>
      <c r="H266" s="252">
        <v>31.199999999999999</v>
      </c>
      <c r="I266" s="253"/>
      <c r="J266" s="249"/>
      <c r="K266" s="249"/>
      <c r="L266" s="254"/>
      <c r="M266" s="255"/>
      <c r="N266" s="256"/>
      <c r="O266" s="256"/>
      <c r="P266" s="256"/>
      <c r="Q266" s="256"/>
      <c r="R266" s="256"/>
      <c r="S266" s="256"/>
      <c r="T266" s="257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8" t="s">
        <v>143</v>
      </c>
      <c r="AU266" s="258" t="s">
        <v>90</v>
      </c>
      <c r="AV266" s="14" t="s">
        <v>90</v>
      </c>
      <c r="AW266" s="14" t="s">
        <v>34</v>
      </c>
      <c r="AX266" s="14" t="s">
        <v>80</v>
      </c>
      <c r="AY266" s="258" t="s">
        <v>130</v>
      </c>
    </row>
    <row r="267" s="15" customFormat="1">
      <c r="A267" s="15"/>
      <c r="B267" s="259"/>
      <c r="C267" s="260"/>
      <c r="D267" s="231" t="s">
        <v>143</v>
      </c>
      <c r="E267" s="261" t="s">
        <v>1</v>
      </c>
      <c r="F267" s="262" t="s">
        <v>147</v>
      </c>
      <c r="G267" s="260"/>
      <c r="H267" s="263">
        <v>31.199999999999999</v>
      </c>
      <c r="I267" s="264"/>
      <c r="J267" s="260"/>
      <c r="K267" s="260"/>
      <c r="L267" s="265"/>
      <c r="M267" s="266"/>
      <c r="N267" s="267"/>
      <c r="O267" s="267"/>
      <c r="P267" s="267"/>
      <c r="Q267" s="267"/>
      <c r="R267" s="267"/>
      <c r="S267" s="267"/>
      <c r="T267" s="268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9" t="s">
        <v>143</v>
      </c>
      <c r="AU267" s="269" t="s">
        <v>90</v>
      </c>
      <c r="AV267" s="15" t="s">
        <v>137</v>
      </c>
      <c r="AW267" s="15" t="s">
        <v>34</v>
      </c>
      <c r="AX267" s="15" t="s">
        <v>88</v>
      </c>
      <c r="AY267" s="269" t="s">
        <v>130</v>
      </c>
    </row>
    <row r="268" s="2" customFormat="1" ht="16.5" customHeight="1">
      <c r="A268" s="38"/>
      <c r="B268" s="39"/>
      <c r="C268" s="218" t="s">
        <v>7</v>
      </c>
      <c r="D268" s="218" t="s">
        <v>132</v>
      </c>
      <c r="E268" s="219" t="s">
        <v>306</v>
      </c>
      <c r="F268" s="220" t="s">
        <v>307</v>
      </c>
      <c r="G268" s="221" t="s">
        <v>135</v>
      </c>
      <c r="H268" s="222">
        <v>47.25</v>
      </c>
      <c r="I268" s="223"/>
      <c r="J268" s="224">
        <f>ROUND(I268*H268,2)</f>
        <v>0</v>
      </c>
      <c r="K268" s="220" t="s">
        <v>136</v>
      </c>
      <c r="L268" s="44"/>
      <c r="M268" s="225" t="s">
        <v>1</v>
      </c>
      <c r="N268" s="226" t="s">
        <v>45</v>
      </c>
      <c r="O268" s="91"/>
      <c r="P268" s="227">
        <f>O268*H268</f>
        <v>0</v>
      </c>
      <c r="Q268" s="227">
        <v>2.1600000000000001</v>
      </c>
      <c r="R268" s="227">
        <f>Q268*H268</f>
        <v>102.06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137</v>
      </c>
      <c r="AT268" s="229" t="s">
        <v>132</v>
      </c>
      <c r="AU268" s="229" t="s">
        <v>90</v>
      </c>
      <c r="AY268" s="17" t="s">
        <v>130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88</v>
      </c>
      <c r="BK268" s="230">
        <f>ROUND(I268*H268,2)</f>
        <v>0</v>
      </c>
      <c r="BL268" s="17" t="s">
        <v>137</v>
      </c>
      <c r="BM268" s="229" t="s">
        <v>308</v>
      </c>
    </row>
    <row r="269" s="2" customFormat="1">
      <c r="A269" s="38"/>
      <c r="B269" s="39"/>
      <c r="C269" s="40"/>
      <c r="D269" s="231" t="s">
        <v>139</v>
      </c>
      <c r="E269" s="40"/>
      <c r="F269" s="232" t="s">
        <v>309</v>
      </c>
      <c r="G269" s="40"/>
      <c r="H269" s="40"/>
      <c r="I269" s="233"/>
      <c r="J269" s="40"/>
      <c r="K269" s="40"/>
      <c r="L269" s="44"/>
      <c r="M269" s="234"/>
      <c r="N269" s="235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139</v>
      </c>
      <c r="AU269" s="17" t="s">
        <v>90</v>
      </c>
    </row>
    <row r="270" s="2" customFormat="1">
      <c r="A270" s="38"/>
      <c r="B270" s="39"/>
      <c r="C270" s="40"/>
      <c r="D270" s="236" t="s">
        <v>141</v>
      </c>
      <c r="E270" s="40"/>
      <c r="F270" s="237" t="s">
        <v>310</v>
      </c>
      <c r="G270" s="40"/>
      <c r="H270" s="40"/>
      <c r="I270" s="233"/>
      <c r="J270" s="40"/>
      <c r="K270" s="40"/>
      <c r="L270" s="44"/>
      <c r="M270" s="234"/>
      <c r="N270" s="235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141</v>
      </c>
      <c r="AU270" s="17" t="s">
        <v>90</v>
      </c>
    </row>
    <row r="271" s="13" customFormat="1">
      <c r="A271" s="13"/>
      <c r="B271" s="238"/>
      <c r="C271" s="239"/>
      <c r="D271" s="231" t="s">
        <v>143</v>
      </c>
      <c r="E271" s="240" t="s">
        <v>1</v>
      </c>
      <c r="F271" s="241" t="s">
        <v>311</v>
      </c>
      <c r="G271" s="239"/>
      <c r="H271" s="240" t="s">
        <v>1</v>
      </c>
      <c r="I271" s="242"/>
      <c r="J271" s="239"/>
      <c r="K271" s="239"/>
      <c r="L271" s="243"/>
      <c r="M271" s="244"/>
      <c r="N271" s="245"/>
      <c r="O271" s="245"/>
      <c r="P271" s="245"/>
      <c r="Q271" s="245"/>
      <c r="R271" s="245"/>
      <c r="S271" s="245"/>
      <c r="T271" s="24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7" t="s">
        <v>143</v>
      </c>
      <c r="AU271" s="247" t="s">
        <v>90</v>
      </c>
      <c r="AV271" s="13" t="s">
        <v>88</v>
      </c>
      <c r="AW271" s="13" t="s">
        <v>34</v>
      </c>
      <c r="AX271" s="13" t="s">
        <v>80</v>
      </c>
      <c r="AY271" s="247" t="s">
        <v>130</v>
      </c>
    </row>
    <row r="272" s="14" customFormat="1">
      <c r="A272" s="14"/>
      <c r="B272" s="248"/>
      <c r="C272" s="249"/>
      <c r="D272" s="231" t="s">
        <v>143</v>
      </c>
      <c r="E272" s="250" t="s">
        <v>1</v>
      </c>
      <c r="F272" s="251" t="s">
        <v>312</v>
      </c>
      <c r="G272" s="249"/>
      <c r="H272" s="252">
        <v>40.020000000000003</v>
      </c>
      <c r="I272" s="253"/>
      <c r="J272" s="249"/>
      <c r="K272" s="249"/>
      <c r="L272" s="254"/>
      <c r="M272" s="255"/>
      <c r="N272" s="256"/>
      <c r="O272" s="256"/>
      <c r="P272" s="256"/>
      <c r="Q272" s="256"/>
      <c r="R272" s="256"/>
      <c r="S272" s="256"/>
      <c r="T272" s="257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8" t="s">
        <v>143</v>
      </c>
      <c r="AU272" s="258" t="s">
        <v>90</v>
      </c>
      <c r="AV272" s="14" t="s">
        <v>90</v>
      </c>
      <c r="AW272" s="14" t="s">
        <v>34</v>
      </c>
      <c r="AX272" s="14" t="s">
        <v>80</v>
      </c>
      <c r="AY272" s="258" t="s">
        <v>130</v>
      </c>
    </row>
    <row r="273" s="14" customFormat="1">
      <c r="A273" s="14"/>
      <c r="B273" s="248"/>
      <c r="C273" s="249"/>
      <c r="D273" s="231" t="s">
        <v>143</v>
      </c>
      <c r="E273" s="250" t="s">
        <v>1</v>
      </c>
      <c r="F273" s="251" t="s">
        <v>313</v>
      </c>
      <c r="G273" s="249"/>
      <c r="H273" s="252">
        <v>7.2300000000000004</v>
      </c>
      <c r="I273" s="253"/>
      <c r="J273" s="249"/>
      <c r="K273" s="249"/>
      <c r="L273" s="254"/>
      <c r="M273" s="255"/>
      <c r="N273" s="256"/>
      <c r="O273" s="256"/>
      <c r="P273" s="256"/>
      <c r="Q273" s="256"/>
      <c r="R273" s="256"/>
      <c r="S273" s="256"/>
      <c r="T273" s="257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8" t="s">
        <v>143</v>
      </c>
      <c r="AU273" s="258" t="s">
        <v>90</v>
      </c>
      <c r="AV273" s="14" t="s">
        <v>90</v>
      </c>
      <c r="AW273" s="14" t="s">
        <v>34</v>
      </c>
      <c r="AX273" s="14" t="s">
        <v>80</v>
      </c>
      <c r="AY273" s="258" t="s">
        <v>130</v>
      </c>
    </row>
    <row r="274" s="15" customFormat="1">
      <c r="A274" s="15"/>
      <c r="B274" s="259"/>
      <c r="C274" s="260"/>
      <c r="D274" s="231" t="s">
        <v>143</v>
      </c>
      <c r="E274" s="261" t="s">
        <v>1</v>
      </c>
      <c r="F274" s="262" t="s">
        <v>147</v>
      </c>
      <c r="G274" s="260"/>
      <c r="H274" s="263">
        <v>47.25</v>
      </c>
      <c r="I274" s="264"/>
      <c r="J274" s="260"/>
      <c r="K274" s="260"/>
      <c r="L274" s="265"/>
      <c r="M274" s="266"/>
      <c r="N274" s="267"/>
      <c r="O274" s="267"/>
      <c r="P274" s="267"/>
      <c r="Q274" s="267"/>
      <c r="R274" s="267"/>
      <c r="S274" s="267"/>
      <c r="T274" s="268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9" t="s">
        <v>143</v>
      </c>
      <c r="AU274" s="269" t="s">
        <v>90</v>
      </c>
      <c r="AV274" s="15" t="s">
        <v>137</v>
      </c>
      <c r="AW274" s="15" t="s">
        <v>34</v>
      </c>
      <c r="AX274" s="15" t="s">
        <v>88</v>
      </c>
      <c r="AY274" s="269" t="s">
        <v>130</v>
      </c>
    </row>
    <row r="275" s="2" customFormat="1" ht="16.5" customHeight="1">
      <c r="A275" s="38"/>
      <c r="B275" s="39"/>
      <c r="C275" s="218" t="s">
        <v>314</v>
      </c>
      <c r="D275" s="218" t="s">
        <v>132</v>
      </c>
      <c r="E275" s="219" t="s">
        <v>315</v>
      </c>
      <c r="F275" s="220" t="s">
        <v>316</v>
      </c>
      <c r="G275" s="221" t="s">
        <v>135</v>
      </c>
      <c r="H275" s="222">
        <v>0.98999999999999999</v>
      </c>
      <c r="I275" s="223"/>
      <c r="J275" s="224">
        <f>ROUND(I275*H275,2)</f>
        <v>0</v>
      </c>
      <c r="K275" s="220" t="s">
        <v>136</v>
      </c>
      <c r="L275" s="44"/>
      <c r="M275" s="225" t="s">
        <v>1</v>
      </c>
      <c r="N275" s="226" t="s">
        <v>45</v>
      </c>
      <c r="O275" s="91"/>
      <c r="P275" s="227">
        <f>O275*H275</f>
        <v>0</v>
      </c>
      <c r="Q275" s="227">
        <v>2.1600000000000001</v>
      </c>
      <c r="R275" s="227">
        <f>Q275*H275</f>
        <v>2.1384000000000003</v>
      </c>
      <c r="S275" s="227">
        <v>0</v>
      </c>
      <c r="T275" s="22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137</v>
      </c>
      <c r="AT275" s="229" t="s">
        <v>132</v>
      </c>
      <c r="AU275" s="229" t="s">
        <v>90</v>
      </c>
      <c r="AY275" s="17" t="s">
        <v>130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88</v>
      </c>
      <c r="BK275" s="230">
        <f>ROUND(I275*H275,2)</f>
        <v>0</v>
      </c>
      <c r="BL275" s="17" t="s">
        <v>137</v>
      </c>
      <c r="BM275" s="229" t="s">
        <v>317</v>
      </c>
    </row>
    <row r="276" s="2" customFormat="1">
      <c r="A276" s="38"/>
      <c r="B276" s="39"/>
      <c r="C276" s="40"/>
      <c r="D276" s="231" t="s">
        <v>139</v>
      </c>
      <c r="E276" s="40"/>
      <c r="F276" s="232" t="s">
        <v>318</v>
      </c>
      <c r="G276" s="40"/>
      <c r="H276" s="40"/>
      <c r="I276" s="233"/>
      <c r="J276" s="40"/>
      <c r="K276" s="40"/>
      <c r="L276" s="44"/>
      <c r="M276" s="234"/>
      <c r="N276" s="235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139</v>
      </c>
      <c r="AU276" s="17" t="s">
        <v>90</v>
      </c>
    </row>
    <row r="277" s="2" customFormat="1">
      <c r="A277" s="38"/>
      <c r="B277" s="39"/>
      <c r="C277" s="40"/>
      <c r="D277" s="236" t="s">
        <v>141</v>
      </c>
      <c r="E277" s="40"/>
      <c r="F277" s="237" t="s">
        <v>319</v>
      </c>
      <c r="G277" s="40"/>
      <c r="H277" s="40"/>
      <c r="I277" s="233"/>
      <c r="J277" s="40"/>
      <c r="K277" s="40"/>
      <c r="L277" s="44"/>
      <c r="M277" s="234"/>
      <c r="N277" s="235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141</v>
      </c>
      <c r="AU277" s="17" t="s">
        <v>90</v>
      </c>
    </row>
    <row r="278" s="13" customFormat="1">
      <c r="A278" s="13"/>
      <c r="B278" s="238"/>
      <c r="C278" s="239"/>
      <c r="D278" s="231" t="s">
        <v>143</v>
      </c>
      <c r="E278" s="240" t="s">
        <v>1</v>
      </c>
      <c r="F278" s="241" t="s">
        <v>311</v>
      </c>
      <c r="G278" s="239"/>
      <c r="H278" s="240" t="s">
        <v>1</v>
      </c>
      <c r="I278" s="242"/>
      <c r="J278" s="239"/>
      <c r="K278" s="239"/>
      <c r="L278" s="243"/>
      <c r="M278" s="244"/>
      <c r="N278" s="245"/>
      <c r="O278" s="245"/>
      <c r="P278" s="245"/>
      <c r="Q278" s="245"/>
      <c r="R278" s="245"/>
      <c r="S278" s="245"/>
      <c r="T278" s="24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7" t="s">
        <v>143</v>
      </c>
      <c r="AU278" s="247" t="s">
        <v>90</v>
      </c>
      <c r="AV278" s="13" t="s">
        <v>88</v>
      </c>
      <c r="AW278" s="13" t="s">
        <v>34</v>
      </c>
      <c r="AX278" s="13" t="s">
        <v>80</v>
      </c>
      <c r="AY278" s="247" t="s">
        <v>130</v>
      </c>
    </row>
    <row r="279" s="14" customFormat="1">
      <c r="A279" s="14"/>
      <c r="B279" s="248"/>
      <c r="C279" s="249"/>
      <c r="D279" s="231" t="s">
        <v>143</v>
      </c>
      <c r="E279" s="250" t="s">
        <v>1</v>
      </c>
      <c r="F279" s="251" t="s">
        <v>320</v>
      </c>
      <c r="G279" s="249"/>
      <c r="H279" s="252">
        <v>0.98999999999999999</v>
      </c>
      <c r="I279" s="253"/>
      <c r="J279" s="249"/>
      <c r="K279" s="249"/>
      <c r="L279" s="254"/>
      <c r="M279" s="255"/>
      <c r="N279" s="256"/>
      <c r="O279" s="256"/>
      <c r="P279" s="256"/>
      <c r="Q279" s="256"/>
      <c r="R279" s="256"/>
      <c r="S279" s="256"/>
      <c r="T279" s="25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8" t="s">
        <v>143</v>
      </c>
      <c r="AU279" s="258" t="s">
        <v>90</v>
      </c>
      <c r="AV279" s="14" t="s">
        <v>90</v>
      </c>
      <c r="AW279" s="14" t="s">
        <v>34</v>
      </c>
      <c r="AX279" s="14" t="s">
        <v>80</v>
      </c>
      <c r="AY279" s="258" t="s">
        <v>130</v>
      </c>
    </row>
    <row r="280" s="15" customFormat="1">
      <c r="A280" s="15"/>
      <c r="B280" s="259"/>
      <c r="C280" s="260"/>
      <c r="D280" s="231" t="s">
        <v>143</v>
      </c>
      <c r="E280" s="261" t="s">
        <v>1</v>
      </c>
      <c r="F280" s="262" t="s">
        <v>147</v>
      </c>
      <c r="G280" s="260"/>
      <c r="H280" s="263">
        <v>0.98999999999999999</v>
      </c>
      <c r="I280" s="264"/>
      <c r="J280" s="260"/>
      <c r="K280" s="260"/>
      <c r="L280" s="265"/>
      <c r="M280" s="266"/>
      <c r="N280" s="267"/>
      <c r="O280" s="267"/>
      <c r="P280" s="267"/>
      <c r="Q280" s="267"/>
      <c r="R280" s="267"/>
      <c r="S280" s="267"/>
      <c r="T280" s="268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69" t="s">
        <v>143</v>
      </c>
      <c r="AU280" s="269" t="s">
        <v>90</v>
      </c>
      <c r="AV280" s="15" t="s">
        <v>137</v>
      </c>
      <c r="AW280" s="15" t="s">
        <v>34</v>
      </c>
      <c r="AX280" s="15" t="s">
        <v>88</v>
      </c>
      <c r="AY280" s="269" t="s">
        <v>130</v>
      </c>
    </row>
    <row r="281" s="12" customFormat="1" ht="22.8" customHeight="1">
      <c r="A281" s="12"/>
      <c r="B281" s="202"/>
      <c r="C281" s="203"/>
      <c r="D281" s="204" t="s">
        <v>79</v>
      </c>
      <c r="E281" s="216" t="s">
        <v>194</v>
      </c>
      <c r="F281" s="216" t="s">
        <v>321</v>
      </c>
      <c r="G281" s="203"/>
      <c r="H281" s="203"/>
      <c r="I281" s="206"/>
      <c r="J281" s="217">
        <f>BK281</f>
        <v>0</v>
      </c>
      <c r="K281" s="203"/>
      <c r="L281" s="208"/>
      <c r="M281" s="209"/>
      <c r="N281" s="210"/>
      <c r="O281" s="210"/>
      <c r="P281" s="211">
        <v>0</v>
      </c>
      <c r="Q281" s="210"/>
      <c r="R281" s="211">
        <v>0</v>
      </c>
      <c r="S281" s="210"/>
      <c r="T281" s="212"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13" t="s">
        <v>88</v>
      </c>
      <c r="AT281" s="214" t="s">
        <v>79</v>
      </c>
      <c r="AU281" s="214" t="s">
        <v>88</v>
      </c>
      <c r="AY281" s="213" t="s">
        <v>130</v>
      </c>
      <c r="BK281" s="215">
        <v>0</v>
      </c>
    </row>
    <row r="282" s="12" customFormat="1" ht="22.8" customHeight="1">
      <c r="A282" s="12"/>
      <c r="B282" s="202"/>
      <c r="C282" s="203"/>
      <c r="D282" s="204" t="s">
        <v>79</v>
      </c>
      <c r="E282" s="216" t="s">
        <v>201</v>
      </c>
      <c r="F282" s="216" t="s">
        <v>322</v>
      </c>
      <c r="G282" s="203"/>
      <c r="H282" s="203"/>
      <c r="I282" s="206"/>
      <c r="J282" s="217">
        <f>BK282</f>
        <v>0</v>
      </c>
      <c r="K282" s="203"/>
      <c r="L282" s="208"/>
      <c r="M282" s="209"/>
      <c r="N282" s="210"/>
      <c r="O282" s="210"/>
      <c r="P282" s="211">
        <f>SUM(P283:P295)</f>
        <v>0</v>
      </c>
      <c r="Q282" s="210"/>
      <c r="R282" s="211">
        <f>SUM(R283:R295)</f>
        <v>0</v>
      </c>
      <c r="S282" s="210"/>
      <c r="T282" s="212">
        <f>SUM(T283:T295)</f>
        <v>46.901800000000001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13" t="s">
        <v>88</v>
      </c>
      <c r="AT282" s="214" t="s">
        <v>79</v>
      </c>
      <c r="AU282" s="214" t="s">
        <v>88</v>
      </c>
      <c r="AY282" s="213" t="s">
        <v>130</v>
      </c>
      <c r="BK282" s="215">
        <f>SUM(BK283:BK295)</f>
        <v>0</v>
      </c>
    </row>
    <row r="283" s="2" customFormat="1" ht="16.5" customHeight="1">
      <c r="A283" s="38"/>
      <c r="B283" s="39"/>
      <c r="C283" s="218" t="s">
        <v>323</v>
      </c>
      <c r="D283" s="218" t="s">
        <v>132</v>
      </c>
      <c r="E283" s="219" t="s">
        <v>324</v>
      </c>
      <c r="F283" s="220" t="s">
        <v>325</v>
      </c>
      <c r="G283" s="221" t="s">
        <v>135</v>
      </c>
      <c r="H283" s="222">
        <v>21.318999999999999</v>
      </c>
      <c r="I283" s="223"/>
      <c r="J283" s="224">
        <f>ROUND(I283*H283,2)</f>
        <v>0</v>
      </c>
      <c r="K283" s="220" t="s">
        <v>136</v>
      </c>
      <c r="L283" s="44"/>
      <c r="M283" s="225" t="s">
        <v>1</v>
      </c>
      <c r="N283" s="226" t="s">
        <v>45</v>
      </c>
      <c r="O283" s="91"/>
      <c r="P283" s="227">
        <f>O283*H283</f>
        <v>0</v>
      </c>
      <c r="Q283" s="227">
        <v>0</v>
      </c>
      <c r="R283" s="227">
        <f>Q283*H283</f>
        <v>0</v>
      </c>
      <c r="S283" s="227">
        <v>2.2000000000000002</v>
      </c>
      <c r="T283" s="228">
        <f>S283*H283</f>
        <v>46.901800000000001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9" t="s">
        <v>137</v>
      </c>
      <c r="AT283" s="229" t="s">
        <v>132</v>
      </c>
      <c r="AU283" s="229" t="s">
        <v>90</v>
      </c>
      <c r="AY283" s="17" t="s">
        <v>130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7" t="s">
        <v>88</v>
      </c>
      <c r="BK283" s="230">
        <f>ROUND(I283*H283,2)</f>
        <v>0</v>
      </c>
      <c r="BL283" s="17" t="s">
        <v>137</v>
      </c>
      <c r="BM283" s="229" t="s">
        <v>326</v>
      </c>
    </row>
    <row r="284" s="2" customFormat="1">
      <c r="A284" s="38"/>
      <c r="B284" s="39"/>
      <c r="C284" s="40"/>
      <c r="D284" s="231" t="s">
        <v>139</v>
      </c>
      <c r="E284" s="40"/>
      <c r="F284" s="232" t="s">
        <v>327</v>
      </c>
      <c r="G284" s="40"/>
      <c r="H284" s="40"/>
      <c r="I284" s="233"/>
      <c r="J284" s="40"/>
      <c r="K284" s="40"/>
      <c r="L284" s="44"/>
      <c r="M284" s="234"/>
      <c r="N284" s="235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139</v>
      </c>
      <c r="AU284" s="17" t="s">
        <v>90</v>
      </c>
    </row>
    <row r="285" s="2" customFormat="1">
      <c r="A285" s="38"/>
      <c r="B285" s="39"/>
      <c r="C285" s="40"/>
      <c r="D285" s="236" t="s">
        <v>141</v>
      </c>
      <c r="E285" s="40"/>
      <c r="F285" s="237" t="s">
        <v>328</v>
      </c>
      <c r="G285" s="40"/>
      <c r="H285" s="40"/>
      <c r="I285" s="233"/>
      <c r="J285" s="40"/>
      <c r="K285" s="40"/>
      <c r="L285" s="44"/>
      <c r="M285" s="234"/>
      <c r="N285" s="235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141</v>
      </c>
      <c r="AU285" s="17" t="s">
        <v>90</v>
      </c>
    </row>
    <row r="286" s="13" customFormat="1">
      <c r="A286" s="13"/>
      <c r="B286" s="238"/>
      <c r="C286" s="239"/>
      <c r="D286" s="231" t="s">
        <v>143</v>
      </c>
      <c r="E286" s="240" t="s">
        <v>1</v>
      </c>
      <c r="F286" s="241" t="s">
        <v>329</v>
      </c>
      <c r="G286" s="239"/>
      <c r="H286" s="240" t="s">
        <v>1</v>
      </c>
      <c r="I286" s="242"/>
      <c r="J286" s="239"/>
      <c r="K286" s="239"/>
      <c r="L286" s="243"/>
      <c r="M286" s="244"/>
      <c r="N286" s="245"/>
      <c r="O286" s="245"/>
      <c r="P286" s="245"/>
      <c r="Q286" s="245"/>
      <c r="R286" s="245"/>
      <c r="S286" s="245"/>
      <c r="T286" s="24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7" t="s">
        <v>143</v>
      </c>
      <c r="AU286" s="247" t="s">
        <v>90</v>
      </c>
      <c r="AV286" s="13" t="s">
        <v>88</v>
      </c>
      <c r="AW286" s="13" t="s">
        <v>34</v>
      </c>
      <c r="AX286" s="13" t="s">
        <v>80</v>
      </c>
      <c r="AY286" s="247" t="s">
        <v>130</v>
      </c>
    </row>
    <row r="287" s="14" customFormat="1">
      <c r="A287" s="14"/>
      <c r="B287" s="248"/>
      <c r="C287" s="249"/>
      <c r="D287" s="231" t="s">
        <v>143</v>
      </c>
      <c r="E287" s="250" t="s">
        <v>1</v>
      </c>
      <c r="F287" s="251" t="s">
        <v>330</v>
      </c>
      <c r="G287" s="249"/>
      <c r="H287" s="252">
        <v>5.3280000000000003</v>
      </c>
      <c r="I287" s="253"/>
      <c r="J287" s="249"/>
      <c r="K287" s="249"/>
      <c r="L287" s="254"/>
      <c r="M287" s="255"/>
      <c r="N287" s="256"/>
      <c r="O287" s="256"/>
      <c r="P287" s="256"/>
      <c r="Q287" s="256"/>
      <c r="R287" s="256"/>
      <c r="S287" s="256"/>
      <c r="T287" s="257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8" t="s">
        <v>143</v>
      </c>
      <c r="AU287" s="258" t="s">
        <v>90</v>
      </c>
      <c r="AV287" s="14" t="s">
        <v>90</v>
      </c>
      <c r="AW287" s="14" t="s">
        <v>34</v>
      </c>
      <c r="AX287" s="14" t="s">
        <v>80</v>
      </c>
      <c r="AY287" s="258" t="s">
        <v>130</v>
      </c>
    </row>
    <row r="288" s="14" customFormat="1">
      <c r="A288" s="14"/>
      <c r="B288" s="248"/>
      <c r="C288" s="249"/>
      <c r="D288" s="231" t="s">
        <v>143</v>
      </c>
      <c r="E288" s="250" t="s">
        <v>1</v>
      </c>
      <c r="F288" s="251" t="s">
        <v>331</v>
      </c>
      <c r="G288" s="249"/>
      <c r="H288" s="252">
        <v>3</v>
      </c>
      <c r="I288" s="253"/>
      <c r="J288" s="249"/>
      <c r="K288" s="249"/>
      <c r="L288" s="254"/>
      <c r="M288" s="255"/>
      <c r="N288" s="256"/>
      <c r="O288" s="256"/>
      <c r="P288" s="256"/>
      <c r="Q288" s="256"/>
      <c r="R288" s="256"/>
      <c r="S288" s="256"/>
      <c r="T288" s="25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8" t="s">
        <v>143</v>
      </c>
      <c r="AU288" s="258" t="s">
        <v>90</v>
      </c>
      <c r="AV288" s="14" t="s">
        <v>90</v>
      </c>
      <c r="AW288" s="14" t="s">
        <v>34</v>
      </c>
      <c r="AX288" s="14" t="s">
        <v>80</v>
      </c>
      <c r="AY288" s="258" t="s">
        <v>130</v>
      </c>
    </row>
    <row r="289" s="13" customFormat="1">
      <c r="A289" s="13"/>
      <c r="B289" s="238"/>
      <c r="C289" s="239"/>
      <c r="D289" s="231" t="s">
        <v>143</v>
      </c>
      <c r="E289" s="240" t="s">
        <v>1</v>
      </c>
      <c r="F289" s="241" t="s">
        <v>332</v>
      </c>
      <c r="G289" s="239"/>
      <c r="H289" s="240" t="s">
        <v>1</v>
      </c>
      <c r="I289" s="242"/>
      <c r="J289" s="239"/>
      <c r="K289" s="239"/>
      <c r="L289" s="243"/>
      <c r="M289" s="244"/>
      <c r="N289" s="245"/>
      <c r="O289" s="245"/>
      <c r="P289" s="245"/>
      <c r="Q289" s="245"/>
      <c r="R289" s="245"/>
      <c r="S289" s="245"/>
      <c r="T289" s="24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7" t="s">
        <v>143</v>
      </c>
      <c r="AU289" s="247" t="s">
        <v>90</v>
      </c>
      <c r="AV289" s="13" t="s">
        <v>88</v>
      </c>
      <c r="AW289" s="13" t="s">
        <v>34</v>
      </c>
      <c r="AX289" s="13" t="s">
        <v>80</v>
      </c>
      <c r="AY289" s="247" t="s">
        <v>130</v>
      </c>
    </row>
    <row r="290" s="14" customFormat="1">
      <c r="A290" s="14"/>
      <c r="B290" s="248"/>
      <c r="C290" s="249"/>
      <c r="D290" s="231" t="s">
        <v>143</v>
      </c>
      <c r="E290" s="250" t="s">
        <v>1</v>
      </c>
      <c r="F290" s="251" t="s">
        <v>333</v>
      </c>
      <c r="G290" s="249"/>
      <c r="H290" s="252">
        <v>3.8759999999999999</v>
      </c>
      <c r="I290" s="253"/>
      <c r="J290" s="249"/>
      <c r="K290" s="249"/>
      <c r="L290" s="254"/>
      <c r="M290" s="255"/>
      <c r="N290" s="256"/>
      <c r="O290" s="256"/>
      <c r="P290" s="256"/>
      <c r="Q290" s="256"/>
      <c r="R290" s="256"/>
      <c r="S290" s="256"/>
      <c r="T290" s="257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8" t="s">
        <v>143</v>
      </c>
      <c r="AU290" s="258" t="s">
        <v>90</v>
      </c>
      <c r="AV290" s="14" t="s">
        <v>90</v>
      </c>
      <c r="AW290" s="14" t="s">
        <v>34</v>
      </c>
      <c r="AX290" s="14" t="s">
        <v>80</v>
      </c>
      <c r="AY290" s="258" t="s">
        <v>130</v>
      </c>
    </row>
    <row r="291" s="14" customFormat="1">
      <c r="A291" s="14"/>
      <c r="B291" s="248"/>
      <c r="C291" s="249"/>
      <c r="D291" s="231" t="s">
        <v>143</v>
      </c>
      <c r="E291" s="250" t="s">
        <v>1</v>
      </c>
      <c r="F291" s="251" t="s">
        <v>334</v>
      </c>
      <c r="G291" s="249"/>
      <c r="H291" s="252">
        <v>3.375</v>
      </c>
      <c r="I291" s="253"/>
      <c r="J291" s="249"/>
      <c r="K291" s="249"/>
      <c r="L291" s="254"/>
      <c r="M291" s="255"/>
      <c r="N291" s="256"/>
      <c r="O291" s="256"/>
      <c r="P291" s="256"/>
      <c r="Q291" s="256"/>
      <c r="R291" s="256"/>
      <c r="S291" s="256"/>
      <c r="T291" s="257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8" t="s">
        <v>143</v>
      </c>
      <c r="AU291" s="258" t="s">
        <v>90</v>
      </c>
      <c r="AV291" s="14" t="s">
        <v>90</v>
      </c>
      <c r="AW291" s="14" t="s">
        <v>34</v>
      </c>
      <c r="AX291" s="14" t="s">
        <v>80</v>
      </c>
      <c r="AY291" s="258" t="s">
        <v>130</v>
      </c>
    </row>
    <row r="292" s="13" customFormat="1">
      <c r="A292" s="13"/>
      <c r="B292" s="238"/>
      <c r="C292" s="239"/>
      <c r="D292" s="231" t="s">
        <v>143</v>
      </c>
      <c r="E292" s="240" t="s">
        <v>1</v>
      </c>
      <c r="F292" s="241" t="s">
        <v>335</v>
      </c>
      <c r="G292" s="239"/>
      <c r="H292" s="240" t="s">
        <v>1</v>
      </c>
      <c r="I292" s="242"/>
      <c r="J292" s="239"/>
      <c r="K292" s="239"/>
      <c r="L292" s="243"/>
      <c r="M292" s="244"/>
      <c r="N292" s="245"/>
      <c r="O292" s="245"/>
      <c r="P292" s="245"/>
      <c r="Q292" s="245"/>
      <c r="R292" s="245"/>
      <c r="S292" s="245"/>
      <c r="T292" s="24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7" t="s">
        <v>143</v>
      </c>
      <c r="AU292" s="247" t="s">
        <v>90</v>
      </c>
      <c r="AV292" s="13" t="s">
        <v>88</v>
      </c>
      <c r="AW292" s="13" t="s">
        <v>34</v>
      </c>
      <c r="AX292" s="13" t="s">
        <v>80</v>
      </c>
      <c r="AY292" s="247" t="s">
        <v>130</v>
      </c>
    </row>
    <row r="293" s="14" customFormat="1">
      <c r="A293" s="14"/>
      <c r="B293" s="248"/>
      <c r="C293" s="249"/>
      <c r="D293" s="231" t="s">
        <v>143</v>
      </c>
      <c r="E293" s="250" t="s">
        <v>1</v>
      </c>
      <c r="F293" s="251" t="s">
        <v>336</v>
      </c>
      <c r="G293" s="249"/>
      <c r="H293" s="252">
        <v>3.7799999999999998</v>
      </c>
      <c r="I293" s="253"/>
      <c r="J293" s="249"/>
      <c r="K293" s="249"/>
      <c r="L293" s="254"/>
      <c r="M293" s="255"/>
      <c r="N293" s="256"/>
      <c r="O293" s="256"/>
      <c r="P293" s="256"/>
      <c r="Q293" s="256"/>
      <c r="R293" s="256"/>
      <c r="S293" s="256"/>
      <c r="T293" s="257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8" t="s">
        <v>143</v>
      </c>
      <c r="AU293" s="258" t="s">
        <v>90</v>
      </c>
      <c r="AV293" s="14" t="s">
        <v>90</v>
      </c>
      <c r="AW293" s="14" t="s">
        <v>34</v>
      </c>
      <c r="AX293" s="14" t="s">
        <v>80</v>
      </c>
      <c r="AY293" s="258" t="s">
        <v>130</v>
      </c>
    </row>
    <row r="294" s="14" customFormat="1">
      <c r="A294" s="14"/>
      <c r="B294" s="248"/>
      <c r="C294" s="249"/>
      <c r="D294" s="231" t="s">
        <v>143</v>
      </c>
      <c r="E294" s="250" t="s">
        <v>1</v>
      </c>
      <c r="F294" s="251" t="s">
        <v>337</v>
      </c>
      <c r="G294" s="249"/>
      <c r="H294" s="252">
        <v>1.96</v>
      </c>
      <c r="I294" s="253"/>
      <c r="J294" s="249"/>
      <c r="K294" s="249"/>
      <c r="L294" s="254"/>
      <c r="M294" s="255"/>
      <c r="N294" s="256"/>
      <c r="O294" s="256"/>
      <c r="P294" s="256"/>
      <c r="Q294" s="256"/>
      <c r="R294" s="256"/>
      <c r="S294" s="256"/>
      <c r="T294" s="25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8" t="s">
        <v>143</v>
      </c>
      <c r="AU294" s="258" t="s">
        <v>90</v>
      </c>
      <c r="AV294" s="14" t="s">
        <v>90</v>
      </c>
      <c r="AW294" s="14" t="s">
        <v>34</v>
      </c>
      <c r="AX294" s="14" t="s">
        <v>80</v>
      </c>
      <c r="AY294" s="258" t="s">
        <v>130</v>
      </c>
    </row>
    <row r="295" s="15" customFormat="1">
      <c r="A295" s="15"/>
      <c r="B295" s="259"/>
      <c r="C295" s="260"/>
      <c r="D295" s="231" t="s">
        <v>143</v>
      </c>
      <c r="E295" s="261" t="s">
        <v>1</v>
      </c>
      <c r="F295" s="262" t="s">
        <v>147</v>
      </c>
      <c r="G295" s="260"/>
      <c r="H295" s="263">
        <v>21.318999999999999</v>
      </c>
      <c r="I295" s="264"/>
      <c r="J295" s="260"/>
      <c r="K295" s="260"/>
      <c r="L295" s="265"/>
      <c r="M295" s="266"/>
      <c r="N295" s="267"/>
      <c r="O295" s="267"/>
      <c r="P295" s="267"/>
      <c r="Q295" s="267"/>
      <c r="R295" s="267"/>
      <c r="S295" s="267"/>
      <c r="T295" s="268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69" t="s">
        <v>143</v>
      </c>
      <c r="AU295" s="269" t="s">
        <v>90</v>
      </c>
      <c r="AV295" s="15" t="s">
        <v>137</v>
      </c>
      <c r="AW295" s="15" t="s">
        <v>34</v>
      </c>
      <c r="AX295" s="15" t="s">
        <v>88</v>
      </c>
      <c r="AY295" s="269" t="s">
        <v>130</v>
      </c>
    </row>
    <row r="296" s="12" customFormat="1" ht="22.8" customHeight="1">
      <c r="A296" s="12"/>
      <c r="B296" s="202"/>
      <c r="C296" s="203"/>
      <c r="D296" s="204" t="s">
        <v>79</v>
      </c>
      <c r="E296" s="216" t="s">
        <v>338</v>
      </c>
      <c r="F296" s="216" t="s">
        <v>339</v>
      </c>
      <c r="G296" s="203"/>
      <c r="H296" s="203"/>
      <c r="I296" s="206"/>
      <c r="J296" s="217">
        <f>BK296</f>
        <v>0</v>
      </c>
      <c r="K296" s="203"/>
      <c r="L296" s="208"/>
      <c r="M296" s="209"/>
      <c r="N296" s="210"/>
      <c r="O296" s="210"/>
      <c r="P296" s="211">
        <f>SUM(P297:P305)</f>
        <v>0</v>
      </c>
      <c r="Q296" s="210"/>
      <c r="R296" s="211">
        <f>SUM(R297:R305)</f>
        <v>0</v>
      </c>
      <c r="S296" s="210"/>
      <c r="T296" s="212">
        <f>SUM(T297:T305)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13" t="s">
        <v>88</v>
      </c>
      <c r="AT296" s="214" t="s">
        <v>79</v>
      </c>
      <c r="AU296" s="214" t="s">
        <v>88</v>
      </c>
      <c r="AY296" s="213" t="s">
        <v>130</v>
      </c>
      <c r="BK296" s="215">
        <f>SUM(BK297:BK305)</f>
        <v>0</v>
      </c>
    </row>
    <row r="297" s="2" customFormat="1" ht="16.5" customHeight="1">
      <c r="A297" s="38"/>
      <c r="B297" s="39"/>
      <c r="C297" s="218" t="s">
        <v>340</v>
      </c>
      <c r="D297" s="218" t="s">
        <v>132</v>
      </c>
      <c r="E297" s="219" t="s">
        <v>341</v>
      </c>
      <c r="F297" s="220" t="s">
        <v>342</v>
      </c>
      <c r="G297" s="221" t="s">
        <v>343</v>
      </c>
      <c r="H297" s="222">
        <v>182.27099999999999</v>
      </c>
      <c r="I297" s="223"/>
      <c r="J297" s="224">
        <f>ROUND(I297*H297,2)</f>
        <v>0</v>
      </c>
      <c r="K297" s="220" t="s">
        <v>136</v>
      </c>
      <c r="L297" s="44"/>
      <c r="M297" s="225" t="s">
        <v>1</v>
      </c>
      <c r="N297" s="226" t="s">
        <v>45</v>
      </c>
      <c r="O297" s="91"/>
      <c r="P297" s="227">
        <f>O297*H297</f>
        <v>0</v>
      </c>
      <c r="Q297" s="227">
        <v>0</v>
      </c>
      <c r="R297" s="227">
        <f>Q297*H297</f>
        <v>0</v>
      </c>
      <c r="S297" s="227">
        <v>0</v>
      </c>
      <c r="T297" s="228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9" t="s">
        <v>137</v>
      </c>
      <c r="AT297" s="229" t="s">
        <v>132</v>
      </c>
      <c r="AU297" s="229" t="s">
        <v>90</v>
      </c>
      <c r="AY297" s="17" t="s">
        <v>130</v>
      </c>
      <c r="BE297" s="230">
        <f>IF(N297="základní",J297,0)</f>
        <v>0</v>
      </c>
      <c r="BF297" s="230">
        <f>IF(N297="snížená",J297,0)</f>
        <v>0</v>
      </c>
      <c r="BG297" s="230">
        <f>IF(N297="zákl. přenesená",J297,0)</f>
        <v>0</v>
      </c>
      <c r="BH297" s="230">
        <f>IF(N297="sníž. přenesená",J297,0)</f>
        <v>0</v>
      </c>
      <c r="BI297" s="230">
        <f>IF(N297="nulová",J297,0)</f>
        <v>0</v>
      </c>
      <c r="BJ297" s="17" t="s">
        <v>88</v>
      </c>
      <c r="BK297" s="230">
        <f>ROUND(I297*H297,2)</f>
        <v>0</v>
      </c>
      <c r="BL297" s="17" t="s">
        <v>137</v>
      </c>
      <c r="BM297" s="229" t="s">
        <v>344</v>
      </c>
    </row>
    <row r="298" s="2" customFormat="1">
      <c r="A298" s="38"/>
      <c r="B298" s="39"/>
      <c r="C298" s="40"/>
      <c r="D298" s="231" t="s">
        <v>139</v>
      </c>
      <c r="E298" s="40"/>
      <c r="F298" s="232" t="s">
        <v>345</v>
      </c>
      <c r="G298" s="40"/>
      <c r="H298" s="40"/>
      <c r="I298" s="233"/>
      <c r="J298" s="40"/>
      <c r="K298" s="40"/>
      <c r="L298" s="44"/>
      <c r="M298" s="234"/>
      <c r="N298" s="235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139</v>
      </c>
      <c r="AU298" s="17" t="s">
        <v>90</v>
      </c>
    </row>
    <row r="299" s="2" customFormat="1">
      <c r="A299" s="38"/>
      <c r="B299" s="39"/>
      <c r="C299" s="40"/>
      <c r="D299" s="236" t="s">
        <v>141</v>
      </c>
      <c r="E299" s="40"/>
      <c r="F299" s="237" t="s">
        <v>346</v>
      </c>
      <c r="G299" s="40"/>
      <c r="H299" s="40"/>
      <c r="I299" s="233"/>
      <c r="J299" s="40"/>
      <c r="K299" s="40"/>
      <c r="L299" s="44"/>
      <c r="M299" s="234"/>
      <c r="N299" s="235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141</v>
      </c>
      <c r="AU299" s="17" t="s">
        <v>90</v>
      </c>
    </row>
    <row r="300" s="2" customFormat="1" ht="16.5" customHeight="1">
      <c r="A300" s="38"/>
      <c r="B300" s="39"/>
      <c r="C300" s="218" t="s">
        <v>347</v>
      </c>
      <c r="D300" s="218" t="s">
        <v>132</v>
      </c>
      <c r="E300" s="219" t="s">
        <v>348</v>
      </c>
      <c r="F300" s="220" t="s">
        <v>349</v>
      </c>
      <c r="G300" s="221" t="s">
        <v>343</v>
      </c>
      <c r="H300" s="222">
        <v>182.27099999999999</v>
      </c>
      <c r="I300" s="223"/>
      <c r="J300" s="224">
        <f>ROUND(I300*H300,2)</f>
        <v>0</v>
      </c>
      <c r="K300" s="220" t="s">
        <v>136</v>
      </c>
      <c r="L300" s="44"/>
      <c r="M300" s="225" t="s">
        <v>1</v>
      </c>
      <c r="N300" s="226" t="s">
        <v>45</v>
      </c>
      <c r="O300" s="91"/>
      <c r="P300" s="227">
        <f>O300*H300</f>
        <v>0</v>
      </c>
      <c r="Q300" s="227">
        <v>0</v>
      </c>
      <c r="R300" s="227">
        <f>Q300*H300</f>
        <v>0</v>
      </c>
      <c r="S300" s="227">
        <v>0</v>
      </c>
      <c r="T300" s="228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9" t="s">
        <v>137</v>
      </c>
      <c r="AT300" s="229" t="s">
        <v>132</v>
      </c>
      <c r="AU300" s="229" t="s">
        <v>90</v>
      </c>
      <c r="AY300" s="17" t="s">
        <v>130</v>
      </c>
      <c r="BE300" s="230">
        <f>IF(N300="základní",J300,0)</f>
        <v>0</v>
      </c>
      <c r="BF300" s="230">
        <f>IF(N300="snížená",J300,0)</f>
        <v>0</v>
      </c>
      <c r="BG300" s="230">
        <f>IF(N300="zákl. přenesená",J300,0)</f>
        <v>0</v>
      </c>
      <c r="BH300" s="230">
        <f>IF(N300="sníž. přenesená",J300,0)</f>
        <v>0</v>
      </c>
      <c r="BI300" s="230">
        <f>IF(N300="nulová",J300,0)</f>
        <v>0</v>
      </c>
      <c r="BJ300" s="17" t="s">
        <v>88</v>
      </c>
      <c r="BK300" s="230">
        <f>ROUND(I300*H300,2)</f>
        <v>0</v>
      </c>
      <c r="BL300" s="17" t="s">
        <v>137</v>
      </c>
      <c r="BM300" s="229" t="s">
        <v>350</v>
      </c>
    </row>
    <row r="301" s="2" customFormat="1">
      <c r="A301" s="38"/>
      <c r="B301" s="39"/>
      <c r="C301" s="40"/>
      <c r="D301" s="231" t="s">
        <v>139</v>
      </c>
      <c r="E301" s="40"/>
      <c r="F301" s="232" t="s">
        <v>351</v>
      </c>
      <c r="G301" s="40"/>
      <c r="H301" s="40"/>
      <c r="I301" s="233"/>
      <c r="J301" s="40"/>
      <c r="K301" s="40"/>
      <c r="L301" s="44"/>
      <c r="M301" s="234"/>
      <c r="N301" s="235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139</v>
      </c>
      <c r="AU301" s="17" t="s">
        <v>90</v>
      </c>
    </row>
    <row r="302" s="2" customFormat="1">
      <c r="A302" s="38"/>
      <c r="B302" s="39"/>
      <c r="C302" s="40"/>
      <c r="D302" s="236" t="s">
        <v>141</v>
      </c>
      <c r="E302" s="40"/>
      <c r="F302" s="237" t="s">
        <v>352</v>
      </c>
      <c r="G302" s="40"/>
      <c r="H302" s="40"/>
      <c r="I302" s="233"/>
      <c r="J302" s="40"/>
      <c r="K302" s="40"/>
      <c r="L302" s="44"/>
      <c r="M302" s="234"/>
      <c r="N302" s="235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141</v>
      </c>
      <c r="AU302" s="17" t="s">
        <v>90</v>
      </c>
    </row>
    <row r="303" s="2" customFormat="1" ht="16.5" customHeight="1">
      <c r="A303" s="38"/>
      <c r="B303" s="39"/>
      <c r="C303" s="218" t="s">
        <v>353</v>
      </c>
      <c r="D303" s="218" t="s">
        <v>132</v>
      </c>
      <c r="E303" s="219" t="s">
        <v>354</v>
      </c>
      <c r="F303" s="220" t="s">
        <v>355</v>
      </c>
      <c r="G303" s="221" t="s">
        <v>356</v>
      </c>
      <c r="H303" s="222">
        <v>1</v>
      </c>
      <c r="I303" s="223"/>
      <c r="J303" s="224">
        <f>ROUND(I303*H303,2)</f>
        <v>0</v>
      </c>
      <c r="K303" s="220" t="s">
        <v>1</v>
      </c>
      <c r="L303" s="44"/>
      <c r="M303" s="225" t="s">
        <v>1</v>
      </c>
      <c r="N303" s="226" t="s">
        <v>45</v>
      </c>
      <c r="O303" s="91"/>
      <c r="P303" s="227">
        <f>O303*H303</f>
        <v>0</v>
      </c>
      <c r="Q303" s="227">
        <v>0</v>
      </c>
      <c r="R303" s="227">
        <f>Q303*H303</f>
        <v>0</v>
      </c>
      <c r="S303" s="227">
        <v>0</v>
      </c>
      <c r="T303" s="228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9" t="s">
        <v>137</v>
      </c>
      <c r="AT303" s="229" t="s">
        <v>132</v>
      </c>
      <c r="AU303" s="229" t="s">
        <v>90</v>
      </c>
      <c r="AY303" s="17" t="s">
        <v>130</v>
      </c>
      <c r="BE303" s="230">
        <f>IF(N303="základní",J303,0)</f>
        <v>0</v>
      </c>
      <c r="BF303" s="230">
        <f>IF(N303="snížená",J303,0)</f>
        <v>0</v>
      </c>
      <c r="BG303" s="230">
        <f>IF(N303="zákl. přenesená",J303,0)</f>
        <v>0</v>
      </c>
      <c r="BH303" s="230">
        <f>IF(N303="sníž. přenesená",J303,0)</f>
        <v>0</v>
      </c>
      <c r="BI303" s="230">
        <f>IF(N303="nulová",J303,0)</f>
        <v>0</v>
      </c>
      <c r="BJ303" s="17" t="s">
        <v>88</v>
      </c>
      <c r="BK303" s="230">
        <f>ROUND(I303*H303,2)</f>
        <v>0</v>
      </c>
      <c r="BL303" s="17" t="s">
        <v>137</v>
      </c>
      <c r="BM303" s="229" t="s">
        <v>357</v>
      </c>
    </row>
    <row r="304" s="2" customFormat="1">
      <c r="A304" s="38"/>
      <c r="B304" s="39"/>
      <c r="C304" s="40"/>
      <c r="D304" s="231" t="s">
        <v>139</v>
      </c>
      <c r="E304" s="40"/>
      <c r="F304" s="232" t="s">
        <v>358</v>
      </c>
      <c r="G304" s="40"/>
      <c r="H304" s="40"/>
      <c r="I304" s="233"/>
      <c r="J304" s="40"/>
      <c r="K304" s="40"/>
      <c r="L304" s="44"/>
      <c r="M304" s="234"/>
      <c r="N304" s="235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139</v>
      </c>
      <c r="AU304" s="17" t="s">
        <v>90</v>
      </c>
    </row>
    <row r="305" s="2" customFormat="1">
      <c r="A305" s="38"/>
      <c r="B305" s="39"/>
      <c r="C305" s="40"/>
      <c r="D305" s="231" t="s">
        <v>251</v>
      </c>
      <c r="E305" s="40"/>
      <c r="F305" s="270" t="s">
        <v>359</v>
      </c>
      <c r="G305" s="40"/>
      <c r="H305" s="40"/>
      <c r="I305" s="233"/>
      <c r="J305" s="40"/>
      <c r="K305" s="40"/>
      <c r="L305" s="44"/>
      <c r="M305" s="281"/>
      <c r="N305" s="282"/>
      <c r="O305" s="283"/>
      <c r="P305" s="283"/>
      <c r="Q305" s="283"/>
      <c r="R305" s="283"/>
      <c r="S305" s="283"/>
      <c r="T305" s="284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251</v>
      </c>
      <c r="AU305" s="17" t="s">
        <v>90</v>
      </c>
    </row>
    <row r="306" s="2" customFormat="1" ht="6.96" customHeight="1">
      <c r="A306" s="38"/>
      <c r="B306" s="66"/>
      <c r="C306" s="67"/>
      <c r="D306" s="67"/>
      <c r="E306" s="67"/>
      <c r="F306" s="67"/>
      <c r="G306" s="67"/>
      <c r="H306" s="67"/>
      <c r="I306" s="67"/>
      <c r="J306" s="67"/>
      <c r="K306" s="67"/>
      <c r="L306" s="44"/>
      <c r="M306" s="38"/>
      <c r="O306" s="38"/>
      <c r="P306" s="38"/>
      <c r="Q306" s="38"/>
      <c r="R306" s="38"/>
      <c r="S306" s="38"/>
      <c r="T306" s="38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</row>
  </sheetData>
  <sheetProtection sheet="1" autoFilter="0" formatColumns="0" formatRows="0" objects="1" scenarios="1" spinCount="100000" saltValue="FqCF4MNQ/kkFwwe9Wav5unNqOnjgK7jQEJHzsdfyVweWjW8ukSdDfKjo6xkvlDhyHQuIuCX4NIL9FBbXq4I7Xg==" hashValue="XQIoYICVRs3wSLJ9lrHGZLvIm2uET/OpJpxJvsvtwgQ7hIs2gaIr6anyVBuUrevjJUsFacf/uUD0JyoKV2jZIQ==" algorithmName="SHA-512" password="CC35"/>
  <autoFilter ref="C122:K305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hyperlinks>
    <hyperlink ref="F128" r:id="rId1" display="https://podminky.urs.cz/item/CS_URS_2025_02/114203101"/>
    <hyperlink ref="F135" r:id="rId2" display="https://podminky.urs.cz/item/CS_URS_2025_02/121112003"/>
    <hyperlink ref="F142" r:id="rId3" display="https://podminky.urs.cz/item/CS_URS_2025_02/121151105"/>
    <hyperlink ref="F148" r:id="rId4" display="https://podminky.urs.cz/item/CS_URS_2025_02/121151113"/>
    <hyperlink ref="F154" r:id="rId5" display="https://podminky.urs.cz/item/CS_URS_2025_02/121151115"/>
    <hyperlink ref="F163" r:id="rId6" display="https://podminky.urs.cz/item/CS_URS_2025_02/121151124"/>
    <hyperlink ref="F169" r:id="rId7" display="https://podminky.urs.cz/item/CS_URS_2025_02/121151125"/>
    <hyperlink ref="F175" r:id="rId8" display="https://podminky.urs.cz/item/CS_URS_2025_02/122151106"/>
    <hyperlink ref="F181" r:id="rId9" display="https://podminky.urs.cz/item/CS_URS_2025_02/162251102"/>
    <hyperlink ref="F190" r:id="rId10" display="https://podminky.urs.cz/item/CS_URS_2025_02/162351103"/>
    <hyperlink ref="F199" r:id="rId11" display="https://podminky.urs.cz/item/CS_URS_2025_02/162351104"/>
    <hyperlink ref="F205" r:id="rId12" display="https://podminky.urs.cz/item/CS_URS_2025_02/162451105"/>
    <hyperlink ref="F211" r:id="rId13" display="https://podminky.urs.cz/item/CS_URS_2025_02/171151103"/>
    <hyperlink ref="F218" r:id="rId14" display="https://podminky.urs.cz/item/CS_URS_2025_02/181351115"/>
    <hyperlink ref="F240" r:id="rId15" display="https://podminky.urs.cz/item/CS_URS_2025_02/451571413"/>
    <hyperlink ref="F247" r:id="rId16" display="https://podminky.urs.cz/item/CS_URS_2025_02/463211143"/>
    <hyperlink ref="F256" r:id="rId17" display="https://podminky.urs.cz/item/CS_URS_2025_02/463211151"/>
    <hyperlink ref="F263" r:id="rId18" display="https://podminky.urs.cz/item/CS_URS_2025_02/463211153"/>
    <hyperlink ref="F270" r:id="rId19" display="https://podminky.urs.cz/item/CS_URS_2025_02/464531111"/>
    <hyperlink ref="F277" r:id="rId20" display="https://podminky.urs.cz/item/CS_URS_2025_02/464531112"/>
    <hyperlink ref="F285" r:id="rId21" display="https://podminky.urs.cz/item/CS_URS_2025_02/966045112"/>
    <hyperlink ref="F299" r:id="rId22" display="https://podminky.urs.cz/item/CS_URS_2025_02/997321511"/>
    <hyperlink ref="F302" r:id="rId23" display="https://podminky.urs.cz/item/CS_URS_2025_02/99732151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90</v>
      </c>
    </row>
    <row r="4" s="1" customFormat="1" ht="24.96" customHeight="1">
      <c r="B4" s="20"/>
      <c r="D4" s="138" t="s">
        <v>100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Revitalizace potoků Radimovický a Svrabovský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360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22. 5. 2024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36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37</v>
      </c>
      <c r="F24" s="38"/>
      <c r="G24" s="38"/>
      <c r="H24" s="38"/>
      <c r="I24" s="140" t="s">
        <v>28</v>
      </c>
      <c r="J24" s="143" t="s">
        <v>38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39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40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42</v>
      </c>
      <c r="G32" s="38"/>
      <c r="H32" s="38"/>
      <c r="I32" s="152" t="s">
        <v>41</v>
      </c>
      <c r="J32" s="152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44</v>
      </c>
      <c r="E33" s="140" t="s">
        <v>45</v>
      </c>
      <c r="F33" s="154">
        <f>ROUND((SUM(BE124:BE480)),  2)</f>
        <v>0</v>
      </c>
      <c r="G33" s="38"/>
      <c r="H33" s="38"/>
      <c r="I33" s="155">
        <v>0.20999999999999999</v>
      </c>
      <c r="J33" s="154">
        <f>ROUND(((SUM(BE124:BE480))*I33),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46</v>
      </c>
      <c r="F34" s="154">
        <f>ROUND((SUM(BF124:BF480)),  2)</f>
        <v>0</v>
      </c>
      <c r="G34" s="38"/>
      <c r="H34" s="38"/>
      <c r="I34" s="155">
        <v>0.12</v>
      </c>
      <c r="J34" s="154">
        <f>ROUND(((SUM(BF124:BF480))*I34),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47</v>
      </c>
      <c r="F35" s="154">
        <f>ROUND((SUM(BG124:BG480)),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48</v>
      </c>
      <c r="F36" s="154">
        <f>ROUND((SUM(BH124:BH480)),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49</v>
      </c>
      <c r="F37" s="154">
        <f>ROUND((SUM(BI124:BI480)),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50</v>
      </c>
      <c r="E39" s="158"/>
      <c r="F39" s="158"/>
      <c r="G39" s="159" t="s">
        <v>51</v>
      </c>
      <c r="H39" s="160" t="s">
        <v>52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53</v>
      </c>
      <c r="E50" s="164"/>
      <c r="F50" s="164"/>
      <c r="G50" s="163" t="s">
        <v>54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55</v>
      </c>
      <c r="E61" s="166"/>
      <c r="F61" s="167" t="s">
        <v>56</v>
      </c>
      <c r="G61" s="165" t="s">
        <v>55</v>
      </c>
      <c r="H61" s="166"/>
      <c r="I61" s="166"/>
      <c r="J61" s="168" t="s">
        <v>56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57</v>
      </c>
      <c r="E65" s="169"/>
      <c r="F65" s="169"/>
      <c r="G65" s="163" t="s">
        <v>58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55</v>
      </c>
      <c r="E76" s="166"/>
      <c r="F76" s="167" t="s">
        <v>56</v>
      </c>
      <c r="G76" s="165" t="s">
        <v>55</v>
      </c>
      <c r="H76" s="166"/>
      <c r="I76" s="166"/>
      <c r="J76" s="168" t="s">
        <v>56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Revitalizace potoků Radimovický a Svrabovský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1 - Radimovický potok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Náchod u Tábora</v>
      </c>
      <c r="G89" s="40"/>
      <c r="H89" s="40"/>
      <c r="I89" s="32" t="s">
        <v>22</v>
      </c>
      <c r="J89" s="79" t="str">
        <f>IF(J12="","",J12)</f>
        <v>22. 5. 2024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Česká republika – Státní pozemkový úřad</v>
      </c>
      <c r="G91" s="40"/>
      <c r="H91" s="40"/>
      <c r="I91" s="32" t="s">
        <v>32</v>
      </c>
      <c r="J91" s="36" t="str">
        <f>E21</f>
        <v>Ing. Pavel Benda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Vodohospodárský rozvoj a výstavba a.s.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104</v>
      </c>
      <c r="D94" s="176"/>
      <c r="E94" s="176"/>
      <c r="F94" s="176"/>
      <c r="G94" s="176"/>
      <c r="H94" s="176"/>
      <c r="I94" s="176"/>
      <c r="J94" s="177" t="s">
        <v>105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106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107</v>
      </c>
    </row>
    <row r="97" s="9" customFormat="1" ht="24.96" customHeight="1">
      <c r="A97" s="9"/>
      <c r="B97" s="179"/>
      <c r="C97" s="180"/>
      <c r="D97" s="181" t="s">
        <v>108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109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110</v>
      </c>
      <c r="E99" s="188"/>
      <c r="F99" s="188"/>
      <c r="G99" s="188"/>
      <c r="H99" s="188"/>
      <c r="I99" s="188"/>
      <c r="J99" s="189">
        <f>J250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361</v>
      </c>
      <c r="E100" s="188"/>
      <c r="F100" s="188"/>
      <c r="G100" s="188"/>
      <c r="H100" s="188"/>
      <c r="I100" s="188"/>
      <c r="J100" s="189">
        <f>J256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111</v>
      </c>
      <c r="E101" s="188"/>
      <c r="F101" s="188"/>
      <c r="G101" s="188"/>
      <c r="H101" s="188"/>
      <c r="I101" s="188"/>
      <c r="J101" s="189">
        <f>J323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112</v>
      </c>
      <c r="E102" s="188"/>
      <c r="F102" s="188"/>
      <c r="G102" s="188"/>
      <c r="H102" s="188"/>
      <c r="I102" s="188"/>
      <c r="J102" s="189">
        <f>J394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113</v>
      </c>
      <c r="E103" s="188"/>
      <c r="F103" s="188"/>
      <c r="G103" s="188"/>
      <c r="H103" s="188"/>
      <c r="I103" s="188"/>
      <c r="J103" s="189">
        <f>J447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114</v>
      </c>
      <c r="E104" s="188"/>
      <c r="F104" s="188"/>
      <c r="G104" s="188"/>
      <c r="H104" s="188"/>
      <c r="I104" s="188"/>
      <c r="J104" s="189">
        <f>J471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115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Revitalizace potoků Radimovický a Svrabovský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101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 1 - Radimovický potok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Náchod u Tábora</v>
      </c>
      <c r="G118" s="40"/>
      <c r="H118" s="40"/>
      <c r="I118" s="32" t="s">
        <v>22</v>
      </c>
      <c r="J118" s="79" t="str">
        <f>IF(J12="","",J12)</f>
        <v>22. 5. 2024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Česká republika – Státní pozemkový úřad</v>
      </c>
      <c r="G120" s="40"/>
      <c r="H120" s="40"/>
      <c r="I120" s="32" t="s">
        <v>32</v>
      </c>
      <c r="J120" s="36" t="str">
        <f>E21</f>
        <v>Ing. Pavel Benda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30</v>
      </c>
      <c r="D121" s="40"/>
      <c r="E121" s="40"/>
      <c r="F121" s="27" t="str">
        <f>IF(E18="","",E18)</f>
        <v>Vyplň údaj</v>
      </c>
      <c r="G121" s="40"/>
      <c r="H121" s="40"/>
      <c r="I121" s="32" t="s">
        <v>35</v>
      </c>
      <c r="J121" s="36" t="str">
        <f>E24</f>
        <v xml:space="preserve">Vodohospodárský rozvoj a výstavba a.s.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116</v>
      </c>
      <c r="D123" s="194" t="s">
        <v>65</v>
      </c>
      <c r="E123" s="194" t="s">
        <v>61</v>
      </c>
      <c r="F123" s="194" t="s">
        <v>62</v>
      </c>
      <c r="G123" s="194" t="s">
        <v>117</v>
      </c>
      <c r="H123" s="194" t="s">
        <v>118</v>
      </c>
      <c r="I123" s="194" t="s">
        <v>119</v>
      </c>
      <c r="J123" s="194" t="s">
        <v>105</v>
      </c>
      <c r="K123" s="195" t="s">
        <v>120</v>
      </c>
      <c r="L123" s="196"/>
      <c r="M123" s="100" t="s">
        <v>1</v>
      </c>
      <c r="N123" s="101" t="s">
        <v>44</v>
      </c>
      <c r="O123" s="101" t="s">
        <v>121</v>
      </c>
      <c r="P123" s="101" t="s">
        <v>122</v>
      </c>
      <c r="Q123" s="101" t="s">
        <v>123</v>
      </c>
      <c r="R123" s="101" t="s">
        <v>124</v>
      </c>
      <c r="S123" s="101" t="s">
        <v>125</v>
      </c>
      <c r="T123" s="102" t="s">
        <v>126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127</v>
      </c>
      <c r="D124" s="40"/>
      <c r="E124" s="40"/>
      <c r="F124" s="40"/>
      <c r="G124" s="40"/>
      <c r="H124" s="40"/>
      <c r="I124" s="40"/>
      <c r="J124" s="197">
        <f>BK124</f>
        <v>0</v>
      </c>
      <c r="K124" s="40"/>
      <c r="L124" s="44"/>
      <c r="M124" s="103"/>
      <c r="N124" s="198"/>
      <c r="O124" s="104"/>
      <c r="P124" s="199">
        <f>P125</f>
        <v>0</v>
      </c>
      <c r="Q124" s="104"/>
      <c r="R124" s="199">
        <f>R125</f>
        <v>716.68134075127398</v>
      </c>
      <c r="S124" s="104"/>
      <c r="T124" s="200">
        <f>T125</f>
        <v>245.059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79</v>
      </c>
      <c r="AU124" s="17" t="s">
        <v>107</v>
      </c>
      <c r="BK124" s="201">
        <f>BK125</f>
        <v>0</v>
      </c>
    </row>
    <row r="125" s="12" customFormat="1" ht="25.92" customHeight="1">
      <c r="A125" s="12"/>
      <c r="B125" s="202"/>
      <c r="C125" s="203"/>
      <c r="D125" s="204" t="s">
        <v>79</v>
      </c>
      <c r="E125" s="205" t="s">
        <v>128</v>
      </c>
      <c r="F125" s="205" t="s">
        <v>129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P126+P250+P256+P323+P394+P447+P471</f>
        <v>0</v>
      </c>
      <c r="Q125" s="210"/>
      <c r="R125" s="211">
        <f>R126+R250+R256+R323+R394+R447+R471</f>
        <v>716.68134075127398</v>
      </c>
      <c r="S125" s="210"/>
      <c r="T125" s="212">
        <f>T126+T250+T256+T323+T394+T447+T471</f>
        <v>245.059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88</v>
      </c>
      <c r="AT125" s="214" t="s">
        <v>79</v>
      </c>
      <c r="AU125" s="214" t="s">
        <v>80</v>
      </c>
      <c r="AY125" s="213" t="s">
        <v>130</v>
      </c>
      <c r="BK125" s="215">
        <f>BK126+BK250+BK256+BK323+BK394+BK447+BK471</f>
        <v>0</v>
      </c>
    </row>
    <row r="126" s="12" customFormat="1" ht="22.8" customHeight="1">
      <c r="A126" s="12"/>
      <c r="B126" s="202"/>
      <c r="C126" s="203"/>
      <c r="D126" s="204" t="s">
        <v>79</v>
      </c>
      <c r="E126" s="216" t="s">
        <v>88</v>
      </c>
      <c r="F126" s="216" t="s">
        <v>131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SUM(P127:P249)</f>
        <v>0</v>
      </c>
      <c r="Q126" s="210"/>
      <c r="R126" s="211">
        <f>SUM(R127:R249)</f>
        <v>0.0078864</v>
      </c>
      <c r="S126" s="210"/>
      <c r="T126" s="212">
        <f>SUM(T127:T249)</f>
        <v>177.255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88</v>
      </c>
      <c r="AT126" s="214" t="s">
        <v>79</v>
      </c>
      <c r="AU126" s="214" t="s">
        <v>88</v>
      </c>
      <c r="AY126" s="213" t="s">
        <v>130</v>
      </c>
      <c r="BK126" s="215">
        <f>SUM(BK127:BK249)</f>
        <v>0</v>
      </c>
    </row>
    <row r="127" s="2" customFormat="1" ht="16.5" customHeight="1">
      <c r="A127" s="38"/>
      <c r="B127" s="39"/>
      <c r="C127" s="218" t="s">
        <v>88</v>
      </c>
      <c r="D127" s="218" t="s">
        <v>132</v>
      </c>
      <c r="E127" s="219" t="s">
        <v>133</v>
      </c>
      <c r="F127" s="220" t="s">
        <v>134</v>
      </c>
      <c r="G127" s="221" t="s">
        <v>135</v>
      </c>
      <c r="H127" s="222">
        <v>98.474999999999994</v>
      </c>
      <c r="I127" s="223"/>
      <c r="J127" s="224">
        <f>ROUND(I127*H127,2)</f>
        <v>0</v>
      </c>
      <c r="K127" s="220" t="s">
        <v>136</v>
      </c>
      <c r="L127" s="44"/>
      <c r="M127" s="225" t="s">
        <v>1</v>
      </c>
      <c r="N127" s="226" t="s">
        <v>45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1.8</v>
      </c>
      <c r="T127" s="228">
        <f>S127*H127</f>
        <v>177.255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137</v>
      </c>
      <c r="AT127" s="229" t="s">
        <v>132</v>
      </c>
      <c r="AU127" s="229" t="s">
        <v>90</v>
      </c>
      <c r="AY127" s="17" t="s">
        <v>130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88</v>
      </c>
      <c r="BK127" s="230">
        <f>ROUND(I127*H127,2)</f>
        <v>0</v>
      </c>
      <c r="BL127" s="17" t="s">
        <v>137</v>
      </c>
      <c r="BM127" s="229" t="s">
        <v>138</v>
      </c>
    </row>
    <row r="128" s="2" customFormat="1">
      <c r="A128" s="38"/>
      <c r="B128" s="39"/>
      <c r="C128" s="40"/>
      <c r="D128" s="231" t="s">
        <v>139</v>
      </c>
      <c r="E128" s="40"/>
      <c r="F128" s="232" t="s">
        <v>140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139</v>
      </c>
      <c r="AU128" s="17" t="s">
        <v>90</v>
      </c>
    </row>
    <row r="129" s="2" customFormat="1">
      <c r="A129" s="38"/>
      <c r="B129" s="39"/>
      <c r="C129" s="40"/>
      <c r="D129" s="236" t="s">
        <v>141</v>
      </c>
      <c r="E129" s="40"/>
      <c r="F129" s="237" t="s">
        <v>142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141</v>
      </c>
      <c r="AU129" s="17" t="s">
        <v>90</v>
      </c>
    </row>
    <row r="130" s="13" customFormat="1">
      <c r="A130" s="13"/>
      <c r="B130" s="238"/>
      <c r="C130" s="239"/>
      <c r="D130" s="231" t="s">
        <v>143</v>
      </c>
      <c r="E130" s="240" t="s">
        <v>1</v>
      </c>
      <c r="F130" s="241" t="s">
        <v>144</v>
      </c>
      <c r="G130" s="239"/>
      <c r="H130" s="240" t="s">
        <v>1</v>
      </c>
      <c r="I130" s="242"/>
      <c r="J130" s="239"/>
      <c r="K130" s="239"/>
      <c r="L130" s="243"/>
      <c r="M130" s="244"/>
      <c r="N130" s="245"/>
      <c r="O130" s="245"/>
      <c r="P130" s="245"/>
      <c r="Q130" s="245"/>
      <c r="R130" s="245"/>
      <c r="S130" s="245"/>
      <c r="T130" s="24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7" t="s">
        <v>143</v>
      </c>
      <c r="AU130" s="247" t="s">
        <v>90</v>
      </c>
      <c r="AV130" s="13" t="s">
        <v>88</v>
      </c>
      <c r="AW130" s="13" t="s">
        <v>34</v>
      </c>
      <c r="AX130" s="13" t="s">
        <v>80</v>
      </c>
      <c r="AY130" s="247" t="s">
        <v>130</v>
      </c>
    </row>
    <row r="131" s="13" customFormat="1">
      <c r="A131" s="13"/>
      <c r="B131" s="238"/>
      <c r="C131" s="239"/>
      <c r="D131" s="231" t="s">
        <v>143</v>
      </c>
      <c r="E131" s="240" t="s">
        <v>1</v>
      </c>
      <c r="F131" s="241" t="s">
        <v>145</v>
      </c>
      <c r="G131" s="239"/>
      <c r="H131" s="240" t="s">
        <v>1</v>
      </c>
      <c r="I131" s="242"/>
      <c r="J131" s="239"/>
      <c r="K131" s="239"/>
      <c r="L131" s="243"/>
      <c r="M131" s="244"/>
      <c r="N131" s="245"/>
      <c r="O131" s="245"/>
      <c r="P131" s="245"/>
      <c r="Q131" s="245"/>
      <c r="R131" s="245"/>
      <c r="S131" s="245"/>
      <c r="T131" s="24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7" t="s">
        <v>143</v>
      </c>
      <c r="AU131" s="247" t="s">
        <v>90</v>
      </c>
      <c r="AV131" s="13" t="s">
        <v>88</v>
      </c>
      <c r="AW131" s="13" t="s">
        <v>34</v>
      </c>
      <c r="AX131" s="13" t="s">
        <v>80</v>
      </c>
      <c r="AY131" s="247" t="s">
        <v>130</v>
      </c>
    </row>
    <row r="132" s="14" customFormat="1">
      <c r="A132" s="14"/>
      <c r="B132" s="248"/>
      <c r="C132" s="249"/>
      <c r="D132" s="231" t="s">
        <v>143</v>
      </c>
      <c r="E132" s="250" t="s">
        <v>1</v>
      </c>
      <c r="F132" s="251" t="s">
        <v>362</v>
      </c>
      <c r="G132" s="249"/>
      <c r="H132" s="252">
        <v>98.474999999999994</v>
      </c>
      <c r="I132" s="253"/>
      <c r="J132" s="249"/>
      <c r="K132" s="249"/>
      <c r="L132" s="254"/>
      <c r="M132" s="255"/>
      <c r="N132" s="256"/>
      <c r="O132" s="256"/>
      <c r="P132" s="256"/>
      <c r="Q132" s="256"/>
      <c r="R132" s="256"/>
      <c r="S132" s="256"/>
      <c r="T132" s="257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8" t="s">
        <v>143</v>
      </c>
      <c r="AU132" s="258" t="s">
        <v>90</v>
      </c>
      <c r="AV132" s="14" t="s">
        <v>90</v>
      </c>
      <c r="AW132" s="14" t="s">
        <v>34</v>
      </c>
      <c r="AX132" s="14" t="s">
        <v>80</v>
      </c>
      <c r="AY132" s="258" t="s">
        <v>130</v>
      </c>
    </row>
    <row r="133" s="15" customFormat="1">
      <c r="A133" s="15"/>
      <c r="B133" s="259"/>
      <c r="C133" s="260"/>
      <c r="D133" s="231" t="s">
        <v>143</v>
      </c>
      <c r="E133" s="261" t="s">
        <v>1</v>
      </c>
      <c r="F133" s="262" t="s">
        <v>147</v>
      </c>
      <c r="G133" s="260"/>
      <c r="H133" s="263">
        <v>98.474999999999994</v>
      </c>
      <c r="I133" s="264"/>
      <c r="J133" s="260"/>
      <c r="K133" s="260"/>
      <c r="L133" s="265"/>
      <c r="M133" s="266"/>
      <c r="N133" s="267"/>
      <c r="O133" s="267"/>
      <c r="P133" s="267"/>
      <c r="Q133" s="267"/>
      <c r="R133" s="267"/>
      <c r="S133" s="267"/>
      <c r="T133" s="268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9" t="s">
        <v>143</v>
      </c>
      <c r="AU133" s="269" t="s">
        <v>90</v>
      </c>
      <c r="AV133" s="15" t="s">
        <v>137</v>
      </c>
      <c r="AW133" s="15" t="s">
        <v>34</v>
      </c>
      <c r="AX133" s="15" t="s">
        <v>88</v>
      </c>
      <c r="AY133" s="269" t="s">
        <v>130</v>
      </c>
    </row>
    <row r="134" s="2" customFormat="1" ht="16.5" customHeight="1">
      <c r="A134" s="38"/>
      <c r="B134" s="39"/>
      <c r="C134" s="218" t="s">
        <v>90</v>
      </c>
      <c r="D134" s="218" t="s">
        <v>132</v>
      </c>
      <c r="E134" s="219" t="s">
        <v>148</v>
      </c>
      <c r="F134" s="220" t="s">
        <v>149</v>
      </c>
      <c r="G134" s="221" t="s">
        <v>150</v>
      </c>
      <c r="H134" s="222">
        <v>739</v>
      </c>
      <c r="I134" s="223"/>
      <c r="J134" s="224">
        <f>ROUND(I134*H134,2)</f>
        <v>0</v>
      </c>
      <c r="K134" s="220" t="s">
        <v>136</v>
      </c>
      <c r="L134" s="44"/>
      <c r="M134" s="225" t="s">
        <v>1</v>
      </c>
      <c r="N134" s="226" t="s">
        <v>45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137</v>
      </c>
      <c r="AT134" s="229" t="s">
        <v>132</v>
      </c>
      <c r="AU134" s="229" t="s">
        <v>90</v>
      </c>
      <c r="AY134" s="17" t="s">
        <v>130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88</v>
      </c>
      <c r="BK134" s="230">
        <f>ROUND(I134*H134,2)</f>
        <v>0</v>
      </c>
      <c r="BL134" s="17" t="s">
        <v>137</v>
      </c>
      <c r="BM134" s="229" t="s">
        <v>151</v>
      </c>
    </row>
    <row r="135" s="2" customFormat="1">
      <c r="A135" s="38"/>
      <c r="B135" s="39"/>
      <c r="C135" s="40"/>
      <c r="D135" s="231" t="s">
        <v>139</v>
      </c>
      <c r="E135" s="40"/>
      <c r="F135" s="232" t="s">
        <v>152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139</v>
      </c>
      <c r="AU135" s="17" t="s">
        <v>90</v>
      </c>
    </row>
    <row r="136" s="2" customFormat="1">
      <c r="A136" s="38"/>
      <c r="B136" s="39"/>
      <c r="C136" s="40"/>
      <c r="D136" s="236" t="s">
        <v>141</v>
      </c>
      <c r="E136" s="40"/>
      <c r="F136" s="237" t="s">
        <v>153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141</v>
      </c>
      <c r="AU136" s="17" t="s">
        <v>90</v>
      </c>
    </row>
    <row r="137" s="13" customFormat="1">
      <c r="A137" s="13"/>
      <c r="B137" s="238"/>
      <c r="C137" s="239"/>
      <c r="D137" s="231" t="s">
        <v>143</v>
      </c>
      <c r="E137" s="240" t="s">
        <v>1</v>
      </c>
      <c r="F137" s="241" t="s">
        <v>154</v>
      </c>
      <c r="G137" s="239"/>
      <c r="H137" s="240" t="s">
        <v>1</v>
      </c>
      <c r="I137" s="242"/>
      <c r="J137" s="239"/>
      <c r="K137" s="239"/>
      <c r="L137" s="243"/>
      <c r="M137" s="244"/>
      <c r="N137" s="245"/>
      <c r="O137" s="245"/>
      <c r="P137" s="245"/>
      <c r="Q137" s="245"/>
      <c r="R137" s="245"/>
      <c r="S137" s="245"/>
      <c r="T137" s="24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7" t="s">
        <v>143</v>
      </c>
      <c r="AU137" s="247" t="s">
        <v>90</v>
      </c>
      <c r="AV137" s="13" t="s">
        <v>88</v>
      </c>
      <c r="AW137" s="13" t="s">
        <v>34</v>
      </c>
      <c r="AX137" s="13" t="s">
        <v>80</v>
      </c>
      <c r="AY137" s="247" t="s">
        <v>130</v>
      </c>
    </row>
    <row r="138" s="13" customFormat="1">
      <c r="A138" s="13"/>
      <c r="B138" s="238"/>
      <c r="C138" s="239"/>
      <c r="D138" s="231" t="s">
        <v>143</v>
      </c>
      <c r="E138" s="240" t="s">
        <v>1</v>
      </c>
      <c r="F138" s="241" t="s">
        <v>155</v>
      </c>
      <c r="G138" s="239"/>
      <c r="H138" s="240" t="s">
        <v>1</v>
      </c>
      <c r="I138" s="242"/>
      <c r="J138" s="239"/>
      <c r="K138" s="239"/>
      <c r="L138" s="243"/>
      <c r="M138" s="244"/>
      <c r="N138" s="245"/>
      <c r="O138" s="245"/>
      <c r="P138" s="245"/>
      <c r="Q138" s="245"/>
      <c r="R138" s="245"/>
      <c r="S138" s="245"/>
      <c r="T138" s="24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7" t="s">
        <v>143</v>
      </c>
      <c r="AU138" s="247" t="s">
        <v>90</v>
      </c>
      <c r="AV138" s="13" t="s">
        <v>88</v>
      </c>
      <c r="AW138" s="13" t="s">
        <v>34</v>
      </c>
      <c r="AX138" s="13" t="s">
        <v>80</v>
      </c>
      <c r="AY138" s="247" t="s">
        <v>130</v>
      </c>
    </row>
    <row r="139" s="14" customFormat="1">
      <c r="A139" s="14"/>
      <c r="B139" s="248"/>
      <c r="C139" s="249"/>
      <c r="D139" s="231" t="s">
        <v>143</v>
      </c>
      <c r="E139" s="250" t="s">
        <v>1</v>
      </c>
      <c r="F139" s="251" t="s">
        <v>363</v>
      </c>
      <c r="G139" s="249"/>
      <c r="H139" s="252">
        <v>739</v>
      </c>
      <c r="I139" s="253"/>
      <c r="J139" s="249"/>
      <c r="K139" s="249"/>
      <c r="L139" s="254"/>
      <c r="M139" s="255"/>
      <c r="N139" s="256"/>
      <c r="O139" s="256"/>
      <c r="P139" s="256"/>
      <c r="Q139" s="256"/>
      <c r="R139" s="256"/>
      <c r="S139" s="256"/>
      <c r="T139" s="25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8" t="s">
        <v>143</v>
      </c>
      <c r="AU139" s="258" t="s">
        <v>90</v>
      </c>
      <c r="AV139" s="14" t="s">
        <v>90</v>
      </c>
      <c r="AW139" s="14" t="s">
        <v>34</v>
      </c>
      <c r="AX139" s="14" t="s">
        <v>80</v>
      </c>
      <c r="AY139" s="258" t="s">
        <v>130</v>
      </c>
    </row>
    <row r="140" s="15" customFormat="1">
      <c r="A140" s="15"/>
      <c r="B140" s="259"/>
      <c r="C140" s="260"/>
      <c r="D140" s="231" t="s">
        <v>143</v>
      </c>
      <c r="E140" s="261" t="s">
        <v>1</v>
      </c>
      <c r="F140" s="262" t="s">
        <v>147</v>
      </c>
      <c r="G140" s="260"/>
      <c r="H140" s="263">
        <v>739</v>
      </c>
      <c r="I140" s="264"/>
      <c r="J140" s="260"/>
      <c r="K140" s="260"/>
      <c r="L140" s="265"/>
      <c r="M140" s="266"/>
      <c r="N140" s="267"/>
      <c r="O140" s="267"/>
      <c r="P140" s="267"/>
      <c r="Q140" s="267"/>
      <c r="R140" s="267"/>
      <c r="S140" s="267"/>
      <c r="T140" s="268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9" t="s">
        <v>143</v>
      </c>
      <c r="AU140" s="269" t="s">
        <v>90</v>
      </c>
      <c r="AV140" s="15" t="s">
        <v>137</v>
      </c>
      <c r="AW140" s="15" t="s">
        <v>34</v>
      </c>
      <c r="AX140" s="15" t="s">
        <v>88</v>
      </c>
      <c r="AY140" s="269" t="s">
        <v>130</v>
      </c>
    </row>
    <row r="141" s="2" customFormat="1" ht="16.5" customHeight="1">
      <c r="A141" s="38"/>
      <c r="B141" s="39"/>
      <c r="C141" s="218" t="s">
        <v>157</v>
      </c>
      <c r="D141" s="218" t="s">
        <v>132</v>
      </c>
      <c r="E141" s="219" t="s">
        <v>158</v>
      </c>
      <c r="F141" s="220" t="s">
        <v>159</v>
      </c>
      <c r="G141" s="221" t="s">
        <v>150</v>
      </c>
      <c r="H141" s="222">
        <v>69.599999999999994</v>
      </c>
      <c r="I141" s="223"/>
      <c r="J141" s="224">
        <f>ROUND(I141*H141,2)</f>
        <v>0</v>
      </c>
      <c r="K141" s="220" t="s">
        <v>136</v>
      </c>
      <c r="L141" s="44"/>
      <c r="M141" s="225" t="s">
        <v>1</v>
      </c>
      <c r="N141" s="226" t="s">
        <v>45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137</v>
      </c>
      <c r="AT141" s="229" t="s">
        <v>132</v>
      </c>
      <c r="AU141" s="229" t="s">
        <v>90</v>
      </c>
      <c r="AY141" s="17" t="s">
        <v>130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88</v>
      </c>
      <c r="BK141" s="230">
        <f>ROUND(I141*H141,2)</f>
        <v>0</v>
      </c>
      <c r="BL141" s="17" t="s">
        <v>137</v>
      </c>
      <c r="BM141" s="229" t="s">
        <v>160</v>
      </c>
    </row>
    <row r="142" s="2" customFormat="1">
      <c r="A142" s="38"/>
      <c r="B142" s="39"/>
      <c r="C142" s="40"/>
      <c r="D142" s="231" t="s">
        <v>139</v>
      </c>
      <c r="E142" s="40"/>
      <c r="F142" s="232" t="s">
        <v>161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139</v>
      </c>
      <c r="AU142" s="17" t="s">
        <v>90</v>
      </c>
    </row>
    <row r="143" s="2" customFormat="1">
      <c r="A143" s="38"/>
      <c r="B143" s="39"/>
      <c r="C143" s="40"/>
      <c r="D143" s="236" t="s">
        <v>141</v>
      </c>
      <c r="E143" s="40"/>
      <c r="F143" s="237" t="s">
        <v>162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141</v>
      </c>
      <c r="AU143" s="17" t="s">
        <v>90</v>
      </c>
    </row>
    <row r="144" s="13" customFormat="1">
      <c r="A144" s="13"/>
      <c r="B144" s="238"/>
      <c r="C144" s="239"/>
      <c r="D144" s="231" t="s">
        <v>143</v>
      </c>
      <c r="E144" s="240" t="s">
        <v>1</v>
      </c>
      <c r="F144" s="241" t="s">
        <v>154</v>
      </c>
      <c r="G144" s="239"/>
      <c r="H144" s="240" t="s">
        <v>1</v>
      </c>
      <c r="I144" s="242"/>
      <c r="J144" s="239"/>
      <c r="K144" s="239"/>
      <c r="L144" s="243"/>
      <c r="M144" s="244"/>
      <c r="N144" s="245"/>
      <c r="O144" s="245"/>
      <c r="P144" s="245"/>
      <c r="Q144" s="245"/>
      <c r="R144" s="245"/>
      <c r="S144" s="245"/>
      <c r="T144" s="24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7" t="s">
        <v>143</v>
      </c>
      <c r="AU144" s="247" t="s">
        <v>90</v>
      </c>
      <c r="AV144" s="13" t="s">
        <v>88</v>
      </c>
      <c r="AW144" s="13" t="s">
        <v>34</v>
      </c>
      <c r="AX144" s="13" t="s">
        <v>80</v>
      </c>
      <c r="AY144" s="247" t="s">
        <v>130</v>
      </c>
    </row>
    <row r="145" s="14" customFormat="1">
      <c r="A145" s="14"/>
      <c r="B145" s="248"/>
      <c r="C145" s="249"/>
      <c r="D145" s="231" t="s">
        <v>143</v>
      </c>
      <c r="E145" s="250" t="s">
        <v>1</v>
      </c>
      <c r="F145" s="251" t="s">
        <v>364</v>
      </c>
      <c r="G145" s="249"/>
      <c r="H145" s="252">
        <v>43.200000000000003</v>
      </c>
      <c r="I145" s="253"/>
      <c r="J145" s="249"/>
      <c r="K145" s="249"/>
      <c r="L145" s="254"/>
      <c r="M145" s="255"/>
      <c r="N145" s="256"/>
      <c r="O145" s="256"/>
      <c r="P145" s="256"/>
      <c r="Q145" s="256"/>
      <c r="R145" s="256"/>
      <c r="S145" s="256"/>
      <c r="T145" s="257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8" t="s">
        <v>143</v>
      </c>
      <c r="AU145" s="258" t="s">
        <v>90</v>
      </c>
      <c r="AV145" s="14" t="s">
        <v>90</v>
      </c>
      <c r="AW145" s="14" t="s">
        <v>34</v>
      </c>
      <c r="AX145" s="14" t="s">
        <v>80</v>
      </c>
      <c r="AY145" s="258" t="s">
        <v>130</v>
      </c>
    </row>
    <row r="146" s="14" customFormat="1">
      <c r="A146" s="14"/>
      <c r="B146" s="248"/>
      <c r="C146" s="249"/>
      <c r="D146" s="231" t="s">
        <v>143</v>
      </c>
      <c r="E146" s="250" t="s">
        <v>1</v>
      </c>
      <c r="F146" s="251" t="s">
        <v>365</v>
      </c>
      <c r="G146" s="249"/>
      <c r="H146" s="252">
        <v>26.399999999999999</v>
      </c>
      <c r="I146" s="253"/>
      <c r="J146" s="249"/>
      <c r="K146" s="249"/>
      <c r="L146" s="254"/>
      <c r="M146" s="255"/>
      <c r="N146" s="256"/>
      <c r="O146" s="256"/>
      <c r="P146" s="256"/>
      <c r="Q146" s="256"/>
      <c r="R146" s="256"/>
      <c r="S146" s="256"/>
      <c r="T146" s="25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8" t="s">
        <v>143</v>
      </c>
      <c r="AU146" s="258" t="s">
        <v>90</v>
      </c>
      <c r="AV146" s="14" t="s">
        <v>90</v>
      </c>
      <c r="AW146" s="14" t="s">
        <v>34</v>
      </c>
      <c r="AX146" s="14" t="s">
        <v>80</v>
      </c>
      <c r="AY146" s="258" t="s">
        <v>130</v>
      </c>
    </row>
    <row r="147" s="15" customFormat="1">
      <c r="A147" s="15"/>
      <c r="B147" s="259"/>
      <c r="C147" s="260"/>
      <c r="D147" s="231" t="s">
        <v>143</v>
      </c>
      <c r="E147" s="261" t="s">
        <v>1</v>
      </c>
      <c r="F147" s="262" t="s">
        <v>147</v>
      </c>
      <c r="G147" s="260"/>
      <c r="H147" s="263">
        <v>69.599999999999994</v>
      </c>
      <c r="I147" s="264"/>
      <c r="J147" s="260"/>
      <c r="K147" s="260"/>
      <c r="L147" s="265"/>
      <c r="M147" s="266"/>
      <c r="N147" s="267"/>
      <c r="O147" s="267"/>
      <c r="P147" s="267"/>
      <c r="Q147" s="267"/>
      <c r="R147" s="267"/>
      <c r="S147" s="267"/>
      <c r="T147" s="268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9" t="s">
        <v>143</v>
      </c>
      <c r="AU147" s="269" t="s">
        <v>90</v>
      </c>
      <c r="AV147" s="15" t="s">
        <v>137</v>
      </c>
      <c r="AW147" s="15" t="s">
        <v>34</v>
      </c>
      <c r="AX147" s="15" t="s">
        <v>88</v>
      </c>
      <c r="AY147" s="269" t="s">
        <v>130</v>
      </c>
    </row>
    <row r="148" s="2" customFormat="1" ht="16.5" customHeight="1">
      <c r="A148" s="38"/>
      <c r="B148" s="39"/>
      <c r="C148" s="218" t="s">
        <v>137</v>
      </c>
      <c r="D148" s="218" t="s">
        <v>132</v>
      </c>
      <c r="E148" s="219" t="s">
        <v>164</v>
      </c>
      <c r="F148" s="220" t="s">
        <v>165</v>
      </c>
      <c r="G148" s="221" t="s">
        <v>150</v>
      </c>
      <c r="H148" s="222">
        <v>617.70000000000005</v>
      </c>
      <c r="I148" s="223"/>
      <c r="J148" s="224">
        <f>ROUND(I148*H148,2)</f>
        <v>0</v>
      </c>
      <c r="K148" s="220" t="s">
        <v>136</v>
      </c>
      <c r="L148" s="44"/>
      <c r="M148" s="225" t="s">
        <v>1</v>
      </c>
      <c r="N148" s="226" t="s">
        <v>45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137</v>
      </c>
      <c r="AT148" s="229" t="s">
        <v>132</v>
      </c>
      <c r="AU148" s="229" t="s">
        <v>90</v>
      </c>
      <c r="AY148" s="17" t="s">
        <v>130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88</v>
      </c>
      <c r="BK148" s="230">
        <f>ROUND(I148*H148,2)</f>
        <v>0</v>
      </c>
      <c r="BL148" s="17" t="s">
        <v>137</v>
      </c>
      <c r="BM148" s="229" t="s">
        <v>166</v>
      </c>
    </row>
    <row r="149" s="2" customFormat="1">
      <c r="A149" s="38"/>
      <c r="B149" s="39"/>
      <c r="C149" s="40"/>
      <c r="D149" s="231" t="s">
        <v>139</v>
      </c>
      <c r="E149" s="40"/>
      <c r="F149" s="232" t="s">
        <v>167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139</v>
      </c>
      <c r="AU149" s="17" t="s">
        <v>90</v>
      </c>
    </row>
    <row r="150" s="2" customFormat="1">
      <c r="A150" s="38"/>
      <c r="B150" s="39"/>
      <c r="C150" s="40"/>
      <c r="D150" s="236" t="s">
        <v>141</v>
      </c>
      <c r="E150" s="40"/>
      <c r="F150" s="237" t="s">
        <v>168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141</v>
      </c>
      <c r="AU150" s="17" t="s">
        <v>90</v>
      </c>
    </row>
    <row r="151" s="13" customFormat="1">
      <c r="A151" s="13"/>
      <c r="B151" s="238"/>
      <c r="C151" s="239"/>
      <c r="D151" s="231" t="s">
        <v>143</v>
      </c>
      <c r="E151" s="240" t="s">
        <v>1</v>
      </c>
      <c r="F151" s="241" t="s">
        <v>154</v>
      </c>
      <c r="G151" s="239"/>
      <c r="H151" s="240" t="s">
        <v>1</v>
      </c>
      <c r="I151" s="242"/>
      <c r="J151" s="239"/>
      <c r="K151" s="239"/>
      <c r="L151" s="243"/>
      <c r="M151" s="244"/>
      <c r="N151" s="245"/>
      <c r="O151" s="245"/>
      <c r="P151" s="245"/>
      <c r="Q151" s="245"/>
      <c r="R151" s="245"/>
      <c r="S151" s="245"/>
      <c r="T151" s="24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7" t="s">
        <v>143</v>
      </c>
      <c r="AU151" s="247" t="s">
        <v>90</v>
      </c>
      <c r="AV151" s="13" t="s">
        <v>88</v>
      </c>
      <c r="AW151" s="13" t="s">
        <v>34</v>
      </c>
      <c r="AX151" s="13" t="s">
        <v>80</v>
      </c>
      <c r="AY151" s="247" t="s">
        <v>130</v>
      </c>
    </row>
    <row r="152" s="14" customFormat="1">
      <c r="A152" s="14"/>
      <c r="B152" s="248"/>
      <c r="C152" s="249"/>
      <c r="D152" s="231" t="s">
        <v>143</v>
      </c>
      <c r="E152" s="250" t="s">
        <v>1</v>
      </c>
      <c r="F152" s="251" t="s">
        <v>366</v>
      </c>
      <c r="G152" s="249"/>
      <c r="H152" s="252">
        <v>268.69999999999999</v>
      </c>
      <c r="I152" s="253"/>
      <c r="J152" s="249"/>
      <c r="K152" s="249"/>
      <c r="L152" s="254"/>
      <c r="M152" s="255"/>
      <c r="N152" s="256"/>
      <c r="O152" s="256"/>
      <c r="P152" s="256"/>
      <c r="Q152" s="256"/>
      <c r="R152" s="256"/>
      <c r="S152" s="256"/>
      <c r="T152" s="25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8" t="s">
        <v>143</v>
      </c>
      <c r="AU152" s="258" t="s">
        <v>90</v>
      </c>
      <c r="AV152" s="14" t="s">
        <v>90</v>
      </c>
      <c r="AW152" s="14" t="s">
        <v>34</v>
      </c>
      <c r="AX152" s="14" t="s">
        <v>80</v>
      </c>
      <c r="AY152" s="258" t="s">
        <v>130</v>
      </c>
    </row>
    <row r="153" s="14" customFormat="1">
      <c r="A153" s="14"/>
      <c r="B153" s="248"/>
      <c r="C153" s="249"/>
      <c r="D153" s="231" t="s">
        <v>143</v>
      </c>
      <c r="E153" s="250" t="s">
        <v>1</v>
      </c>
      <c r="F153" s="251" t="s">
        <v>367</v>
      </c>
      <c r="G153" s="249"/>
      <c r="H153" s="252">
        <v>349</v>
      </c>
      <c r="I153" s="253"/>
      <c r="J153" s="249"/>
      <c r="K153" s="249"/>
      <c r="L153" s="254"/>
      <c r="M153" s="255"/>
      <c r="N153" s="256"/>
      <c r="O153" s="256"/>
      <c r="P153" s="256"/>
      <c r="Q153" s="256"/>
      <c r="R153" s="256"/>
      <c r="S153" s="256"/>
      <c r="T153" s="25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8" t="s">
        <v>143</v>
      </c>
      <c r="AU153" s="258" t="s">
        <v>90</v>
      </c>
      <c r="AV153" s="14" t="s">
        <v>90</v>
      </c>
      <c r="AW153" s="14" t="s">
        <v>34</v>
      </c>
      <c r="AX153" s="14" t="s">
        <v>80</v>
      </c>
      <c r="AY153" s="258" t="s">
        <v>130</v>
      </c>
    </row>
    <row r="154" s="15" customFormat="1">
      <c r="A154" s="15"/>
      <c r="B154" s="259"/>
      <c r="C154" s="260"/>
      <c r="D154" s="231" t="s">
        <v>143</v>
      </c>
      <c r="E154" s="261" t="s">
        <v>1</v>
      </c>
      <c r="F154" s="262" t="s">
        <v>147</v>
      </c>
      <c r="G154" s="260"/>
      <c r="H154" s="263">
        <v>617.70000000000005</v>
      </c>
      <c r="I154" s="264"/>
      <c r="J154" s="260"/>
      <c r="K154" s="260"/>
      <c r="L154" s="265"/>
      <c r="M154" s="266"/>
      <c r="N154" s="267"/>
      <c r="O154" s="267"/>
      <c r="P154" s="267"/>
      <c r="Q154" s="267"/>
      <c r="R154" s="267"/>
      <c r="S154" s="267"/>
      <c r="T154" s="268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9" t="s">
        <v>143</v>
      </c>
      <c r="AU154" s="269" t="s">
        <v>90</v>
      </c>
      <c r="AV154" s="15" t="s">
        <v>137</v>
      </c>
      <c r="AW154" s="15" t="s">
        <v>34</v>
      </c>
      <c r="AX154" s="15" t="s">
        <v>88</v>
      </c>
      <c r="AY154" s="269" t="s">
        <v>130</v>
      </c>
    </row>
    <row r="155" s="2" customFormat="1" ht="16.5" customHeight="1">
      <c r="A155" s="38"/>
      <c r="B155" s="39"/>
      <c r="C155" s="218" t="s">
        <v>170</v>
      </c>
      <c r="D155" s="218" t="s">
        <v>132</v>
      </c>
      <c r="E155" s="219" t="s">
        <v>171</v>
      </c>
      <c r="F155" s="220" t="s">
        <v>172</v>
      </c>
      <c r="G155" s="221" t="s">
        <v>150</v>
      </c>
      <c r="H155" s="222">
        <v>1396.5</v>
      </c>
      <c r="I155" s="223"/>
      <c r="J155" s="224">
        <f>ROUND(I155*H155,2)</f>
        <v>0</v>
      </c>
      <c r="K155" s="220" t="s">
        <v>136</v>
      </c>
      <c r="L155" s="44"/>
      <c r="M155" s="225" t="s">
        <v>1</v>
      </c>
      <c r="N155" s="226" t="s">
        <v>45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137</v>
      </c>
      <c r="AT155" s="229" t="s">
        <v>132</v>
      </c>
      <c r="AU155" s="229" t="s">
        <v>90</v>
      </c>
      <c r="AY155" s="17" t="s">
        <v>130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88</v>
      </c>
      <c r="BK155" s="230">
        <f>ROUND(I155*H155,2)</f>
        <v>0</v>
      </c>
      <c r="BL155" s="17" t="s">
        <v>137</v>
      </c>
      <c r="BM155" s="229" t="s">
        <v>173</v>
      </c>
    </row>
    <row r="156" s="2" customFormat="1">
      <c r="A156" s="38"/>
      <c r="B156" s="39"/>
      <c r="C156" s="40"/>
      <c r="D156" s="231" t="s">
        <v>139</v>
      </c>
      <c r="E156" s="40"/>
      <c r="F156" s="232" t="s">
        <v>174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139</v>
      </c>
      <c r="AU156" s="17" t="s">
        <v>90</v>
      </c>
    </row>
    <row r="157" s="2" customFormat="1">
      <c r="A157" s="38"/>
      <c r="B157" s="39"/>
      <c r="C157" s="40"/>
      <c r="D157" s="236" t="s">
        <v>141</v>
      </c>
      <c r="E157" s="40"/>
      <c r="F157" s="237" t="s">
        <v>175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141</v>
      </c>
      <c r="AU157" s="17" t="s">
        <v>90</v>
      </c>
    </row>
    <row r="158" s="13" customFormat="1">
      <c r="A158" s="13"/>
      <c r="B158" s="238"/>
      <c r="C158" s="239"/>
      <c r="D158" s="231" t="s">
        <v>143</v>
      </c>
      <c r="E158" s="240" t="s">
        <v>1</v>
      </c>
      <c r="F158" s="241" t="s">
        <v>154</v>
      </c>
      <c r="G158" s="239"/>
      <c r="H158" s="240" t="s">
        <v>1</v>
      </c>
      <c r="I158" s="242"/>
      <c r="J158" s="239"/>
      <c r="K158" s="239"/>
      <c r="L158" s="243"/>
      <c r="M158" s="244"/>
      <c r="N158" s="245"/>
      <c r="O158" s="245"/>
      <c r="P158" s="245"/>
      <c r="Q158" s="245"/>
      <c r="R158" s="245"/>
      <c r="S158" s="245"/>
      <c r="T158" s="24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7" t="s">
        <v>143</v>
      </c>
      <c r="AU158" s="247" t="s">
        <v>90</v>
      </c>
      <c r="AV158" s="13" t="s">
        <v>88</v>
      </c>
      <c r="AW158" s="13" t="s">
        <v>34</v>
      </c>
      <c r="AX158" s="13" t="s">
        <v>80</v>
      </c>
      <c r="AY158" s="247" t="s">
        <v>130</v>
      </c>
    </row>
    <row r="159" s="14" customFormat="1">
      <c r="A159" s="14"/>
      <c r="B159" s="248"/>
      <c r="C159" s="249"/>
      <c r="D159" s="231" t="s">
        <v>143</v>
      </c>
      <c r="E159" s="250" t="s">
        <v>1</v>
      </c>
      <c r="F159" s="251" t="s">
        <v>368</v>
      </c>
      <c r="G159" s="249"/>
      <c r="H159" s="252">
        <v>212.5</v>
      </c>
      <c r="I159" s="253"/>
      <c r="J159" s="249"/>
      <c r="K159" s="249"/>
      <c r="L159" s="254"/>
      <c r="M159" s="255"/>
      <c r="N159" s="256"/>
      <c r="O159" s="256"/>
      <c r="P159" s="256"/>
      <c r="Q159" s="256"/>
      <c r="R159" s="256"/>
      <c r="S159" s="256"/>
      <c r="T159" s="25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8" t="s">
        <v>143</v>
      </c>
      <c r="AU159" s="258" t="s">
        <v>90</v>
      </c>
      <c r="AV159" s="14" t="s">
        <v>90</v>
      </c>
      <c r="AW159" s="14" t="s">
        <v>34</v>
      </c>
      <c r="AX159" s="14" t="s">
        <v>80</v>
      </c>
      <c r="AY159" s="258" t="s">
        <v>130</v>
      </c>
    </row>
    <row r="160" s="14" customFormat="1">
      <c r="A160" s="14"/>
      <c r="B160" s="248"/>
      <c r="C160" s="249"/>
      <c r="D160" s="231" t="s">
        <v>143</v>
      </c>
      <c r="E160" s="250" t="s">
        <v>1</v>
      </c>
      <c r="F160" s="251" t="s">
        <v>369</v>
      </c>
      <c r="G160" s="249"/>
      <c r="H160" s="252">
        <v>344.89999999999998</v>
      </c>
      <c r="I160" s="253"/>
      <c r="J160" s="249"/>
      <c r="K160" s="249"/>
      <c r="L160" s="254"/>
      <c r="M160" s="255"/>
      <c r="N160" s="256"/>
      <c r="O160" s="256"/>
      <c r="P160" s="256"/>
      <c r="Q160" s="256"/>
      <c r="R160" s="256"/>
      <c r="S160" s="256"/>
      <c r="T160" s="25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8" t="s">
        <v>143</v>
      </c>
      <c r="AU160" s="258" t="s">
        <v>90</v>
      </c>
      <c r="AV160" s="14" t="s">
        <v>90</v>
      </c>
      <c r="AW160" s="14" t="s">
        <v>34</v>
      </c>
      <c r="AX160" s="14" t="s">
        <v>80</v>
      </c>
      <c r="AY160" s="258" t="s">
        <v>130</v>
      </c>
    </row>
    <row r="161" s="14" customFormat="1">
      <c r="A161" s="14"/>
      <c r="B161" s="248"/>
      <c r="C161" s="249"/>
      <c r="D161" s="231" t="s">
        <v>143</v>
      </c>
      <c r="E161" s="250" t="s">
        <v>1</v>
      </c>
      <c r="F161" s="251" t="s">
        <v>370</v>
      </c>
      <c r="G161" s="249"/>
      <c r="H161" s="252">
        <v>453.89999999999998</v>
      </c>
      <c r="I161" s="253"/>
      <c r="J161" s="249"/>
      <c r="K161" s="249"/>
      <c r="L161" s="254"/>
      <c r="M161" s="255"/>
      <c r="N161" s="256"/>
      <c r="O161" s="256"/>
      <c r="P161" s="256"/>
      <c r="Q161" s="256"/>
      <c r="R161" s="256"/>
      <c r="S161" s="256"/>
      <c r="T161" s="25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8" t="s">
        <v>143</v>
      </c>
      <c r="AU161" s="258" t="s">
        <v>90</v>
      </c>
      <c r="AV161" s="14" t="s">
        <v>90</v>
      </c>
      <c r="AW161" s="14" t="s">
        <v>34</v>
      </c>
      <c r="AX161" s="14" t="s">
        <v>80</v>
      </c>
      <c r="AY161" s="258" t="s">
        <v>130</v>
      </c>
    </row>
    <row r="162" s="14" customFormat="1">
      <c r="A162" s="14"/>
      <c r="B162" s="248"/>
      <c r="C162" s="249"/>
      <c r="D162" s="231" t="s">
        <v>143</v>
      </c>
      <c r="E162" s="250" t="s">
        <v>1</v>
      </c>
      <c r="F162" s="251" t="s">
        <v>371</v>
      </c>
      <c r="G162" s="249"/>
      <c r="H162" s="252">
        <v>148.90000000000001</v>
      </c>
      <c r="I162" s="253"/>
      <c r="J162" s="249"/>
      <c r="K162" s="249"/>
      <c r="L162" s="254"/>
      <c r="M162" s="255"/>
      <c r="N162" s="256"/>
      <c r="O162" s="256"/>
      <c r="P162" s="256"/>
      <c r="Q162" s="256"/>
      <c r="R162" s="256"/>
      <c r="S162" s="256"/>
      <c r="T162" s="25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8" t="s">
        <v>143</v>
      </c>
      <c r="AU162" s="258" t="s">
        <v>90</v>
      </c>
      <c r="AV162" s="14" t="s">
        <v>90</v>
      </c>
      <c r="AW162" s="14" t="s">
        <v>34</v>
      </c>
      <c r="AX162" s="14" t="s">
        <v>80</v>
      </c>
      <c r="AY162" s="258" t="s">
        <v>130</v>
      </c>
    </row>
    <row r="163" s="14" customFormat="1">
      <c r="A163" s="14"/>
      <c r="B163" s="248"/>
      <c r="C163" s="249"/>
      <c r="D163" s="231" t="s">
        <v>143</v>
      </c>
      <c r="E163" s="250" t="s">
        <v>1</v>
      </c>
      <c r="F163" s="251" t="s">
        <v>372</v>
      </c>
      <c r="G163" s="249"/>
      <c r="H163" s="252">
        <v>236.30000000000001</v>
      </c>
      <c r="I163" s="253"/>
      <c r="J163" s="249"/>
      <c r="K163" s="249"/>
      <c r="L163" s="254"/>
      <c r="M163" s="255"/>
      <c r="N163" s="256"/>
      <c r="O163" s="256"/>
      <c r="P163" s="256"/>
      <c r="Q163" s="256"/>
      <c r="R163" s="256"/>
      <c r="S163" s="256"/>
      <c r="T163" s="257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8" t="s">
        <v>143</v>
      </c>
      <c r="AU163" s="258" t="s">
        <v>90</v>
      </c>
      <c r="AV163" s="14" t="s">
        <v>90</v>
      </c>
      <c r="AW163" s="14" t="s">
        <v>34</v>
      </c>
      <c r="AX163" s="14" t="s">
        <v>80</v>
      </c>
      <c r="AY163" s="258" t="s">
        <v>130</v>
      </c>
    </row>
    <row r="164" s="15" customFormat="1">
      <c r="A164" s="15"/>
      <c r="B164" s="259"/>
      <c r="C164" s="260"/>
      <c r="D164" s="231" t="s">
        <v>143</v>
      </c>
      <c r="E164" s="261" t="s">
        <v>1</v>
      </c>
      <c r="F164" s="262" t="s">
        <v>147</v>
      </c>
      <c r="G164" s="260"/>
      <c r="H164" s="263">
        <v>1396.5</v>
      </c>
      <c r="I164" s="264"/>
      <c r="J164" s="260"/>
      <c r="K164" s="260"/>
      <c r="L164" s="265"/>
      <c r="M164" s="266"/>
      <c r="N164" s="267"/>
      <c r="O164" s="267"/>
      <c r="P164" s="267"/>
      <c r="Q164" s="267"/>
      <c r="R164" s="267"/>
      <c r="S164" s="267"/>
      <c r="T164" s="268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9" t="s">
        <v>143</v>
      </c>
      <c r="AU164" s="269" t="s">
        <v>90</v>
      </c>
      <c r="AV164" s="15" t="s">
        <v>137</v>
      </c>
      <c r="AW164" s="15" t="s">
        <v>34</v>
      </c>
      <c r="AX164" s="15" t="s">
        <v>88</v>
      </c>
      <c r="AY164" s="269" t="s">
        <v>130</v>
      </c>
    </row>
    <row r="165" s="2" customFormat="1" ht="16.5" customHeight="1">
      <c r="A165" s="38"/>
      <c r="B165" s="39"/>
      <c r="C165" s="218" t="s">
        <v>180</v>
      </c>
      <c r="D165" s="218" t="s">
        <v>132</v>
      </c>
      <c r="E165" s="219" t="s">
        <v>181</v>
      </c>
      <c r="F165" s="220" t="s">
        <v>182</v>
      </c>
      <c r="G165" s="221" t="s">
        <v>150</v>
      </c>
      <c r="H165" s="222">
        <v>2326.1999999999998</v>
      </c>
      <c r="I165" s="223"/>
      <c r="J165" s="224">
        <f>ROUND(I165*H165,2)</f>
        <v>0</v>
      </c>
      <c r="K165" s="220" t="s">
        <v>136</v>
      </c>
      <c r="L165" s="44"/>
      <c r="M165" s="225" t="s">
        <v>1</v>
      </c>
      <c r="N165" s="226" t="s">
        <v>45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137</v>
      </c>
      <c r="AT165" s="229" t="s">
        <v>132</v>
      </c>
      <c r="AU165" s="229" t="s">
        <v>90</v>
      </c>
      <c r="AY165" s="17" t="s">
        <v>130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88</v>
      </c>
      <c r="BK165" s="230">
        <f>ROUND(I165*H165,2)</f>
        <v>0</v>
      </c>
      <c r="BL165" s="17" t="s">
        <v>137</v>
      </c>
      <c r="BM165" s="229" t="s">
        <v>183</v>
      </c>
    </row>
    <row r="166" s="2" customFormat="1">
      <c r="A166" s="38"/>
      <c r="B166" s="39"/>
      <c r="C166" s="40"/>
      <c r="D166" s="231" t="s">
        <v>139</v>
      </c>
      <c r="E166" s="40"/>
      <c r="F166" s="232" t="s">
        <v>184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139</v>
      </c>
      <c r="AU166" s="17" t="s">
        <v>90</v>
      </c>
    </row>
    <row r="167" s="2" customFormat="1">
      <c r="A167" s="38"/>
      <c r="B167" s="39"/>
      <c r="C167" s="40"/>
      <c r="D167" s="236" t="s">
        <v>141</v>
      </c>
      <c r="E167" s="40"/>
      <c r="F167" s="237" t="s">
        <v>185</v>
      </c>
      <c r="G167" s="40"/>
      <c r="H167" s="40"/>
      <c r="I167" s="233"/>
      <c r="J167" s="40"/>
      <c r="K167" s="40"/>
      <c r="L167" s="44"/>
      <c r="M167" s="234"/>
      <c r="N167" s="23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141</v>
      </c>
      <c r="AU167" s="17" t="s">
        <v>90</v>
      </c>
    </row>
    <row r="168" s="13" customFormat="1">
      <c r="A168" s="13"/>
      <c r="B168" s="238"/>
      <c r="C168" s="239"/>
      <c r="D168" s="231" t="s">
        <v>143</v>
      </c>
      <c r="E168" s="240" t="s">
        <v>1</v>
      </c>
      <c r="F168" s="241" t="s">
        <v>154</v>
      </c>
      <c r="G168" s="239"/>
      <c r="H168" s="240" t="s">
        <v>1</v>
      </c>
      <c r="I168" s="242"/>
      <c r="J168" s="239"/>
      <c r="K168" s="239"/>
      <c r="L168" s="243"/>
      <c r="M168" s="244"/>
      <c r="N168" s="245"/>
      <c r="O168" s="245"/>
      <c r="P168" s="245"/>
      <c r="Q168" s="245"/>
      <c r="R168" s="245"/>
      <c r="S168" s="245"/>
      <c r="T168" s="24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7" t="s">
        <v>143</v>
      </c>
      <c r="AU168" s="247" t="s">
        <v>90</v>
      </c>
      <c r="AV168" s="13" t="s">
        <v>88</v>
      </c>
      <c r="AW168" s="13" t="s">
        <v>34</v>
      </c>
      <c r="AX168" s="13" t="s">
        <v>80</v>
      </c>
      <c r="AY168" s="247" t="s">
        <v>130</v>
      </c>
    </row>
    <row r="169" s="14" customFormat="1">
      <c r="A169" s="14"/>
      <c r="B169" s="248"/>
      <c r="C169" s="249"/>
      <c r="D169" s="231" t="s">
        <v>143</v>
      </c>
      <c r="E169" s="250" t="s">
        <v>1</v>
      </c>
      <c r="F169" s="251" t="s">
        <v>373</v>
      </c>
      <c r="G169" s="249"/>
      <c r="H169" s="252">
        <v>669.89999999999998</v>
      </c>
      <c r="I169" s="253"/>
      <c r="J169" s="249"/>
      <c r="K169" s="249"/>
      <c r="L169" s="254"/>
      <c r="M169" s="255"/>
      <c r="N169" s="256"/>
      <c r="O169" s="256"/>
      <c r="P169" s="256"/>
      <c r="Q169" s="256"/>
      <c r="R169" s="256"/>
      <c r="S169" s="256"/>
      <c r="T169" s="25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8" t="s">
        <v>143</v>
      </c>
      <c r="AU169" s="258" t="s">
        <v>90</v>
      </c>
      <c r="AV169" s="14" t="s">
        <v>90</v>
      </c>
      <c r="AW169" s="14" t="s">
        <v>34</v>
      </c>
      <c r="AX169" s="14" t="s">
        <v>80</v>
      </c>
      <c r="AY169" s="258" t="s">
        <v>130</v>
      </c>
    </row>
    <row r="170" s="14" customFormat="1">
      <c r="A170" s="14"/>
      <c r="B170" s="248"/>
      <c r="C170" s="249"/>
      <c r="D170" s="231" t="s">
        <v>143</v>
      </c>
      <c r="E170" s="250" t="s">
        <v>1</v>
      </c>
      <c r="F170" s="251" t="s">
        <v>374</v>
      </c>
      <c r="G170" s="249"/>
      <c r="H170" s="252">
        <v>792.5</v>
      </c>
      <c r="I170" s="253"/>
      <c r="J170" s="249"/>
      <c r="K170" s="249"/>
      <c r="L170" s="254"/>
      <c r="M170" s="255"/>
      <c r="N170" s="256"/>
      <c r="O170" s="256"/>
      <c r="P170" s="256"/>
      <c r="Q170" s="256"/>
      <c r="R170" s="256"/>
      <c r="S170" s="256"/>
      <c r="T170" s="25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8" t="s">
        <v>143</v>
      </c>
      <c r="AU170" s="258" t="s">
        <v>90</v>
      </c>
      <c r="AV170" s="14" t="s">
        <v>90</v>
      </c>
      <c r="AW170" s="14" t="s">
        <v>34</v>
      </c>
      <c r="AX170" s="14" t="s">
        <v>80</v>
      </c>
      <c r="AY170" s="258" t="s">
        <v>130</v>
      </c>
    </row>
    <row r="171" s="14" customFormat="1">
      <c r="A171" s="14"/>
      <c r="B171" s="248"/>
      <c r="C171" s="249"/>
      <c r="D171" s="231" t="s">
        <v>143</v>
      </c>
      <c r="E171" s="250" t="s">
        <v>1</v>
      </c>
      <c r="F171" s="251" t="s">
        <v>375</v>
      </c>
      <c r="G171" s="249"/>
      <c r="H171" s="252">
        <v>863.79999999999995</v>
      </c>
      <c r="I171" s="253"/>
      <c r="J171" s="249"/>
      <c r="K171" s="249"/>
      <c r="L171" s="254"/>
      <c r="M171" s="255"/>
      <c r="N171" s="256"/>
      <c r="O171" s="256"/>
      <c r="P171" s="256"/>
      <c r="Q171" s="256"/>
      <c r="R171" s="256"/>
      <c r="S171" s="256"/>
      <c r="T171" s="25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8" t="s">
        <v>143</v>
      </c>
      <c r="AU171" s="258" t="s">
        <v>90</v>
      </c>
      <c r="AV171" s="14" t="s">
        <v>90</v>
      </c>
      <c r="AW171" s="14" t="s">
        <v>34</v>
      </c>
      <c r="AX171" s="14" t="s">
        <v>80</v>
      </c>
      <c r="AY171" s="258" t="s">
        <v>130</v>
      </c>
    </row>
    <row r="172" s="15" customFormat="1">
      <c r="A172" s="15"/>
      <c r="B172" s="259"/>
      <c r="C172" s="260"/>
      <c r="D172" s="231" t="s">
        <v>143</v>
      </c>
      <c r="E172" s="261" t="s">
        <v>1</v>
      </c>
      <c r="F172" s="262" t="s">
        <v>147</v>
      </c>
      <c r="G172" s="260"/>
      <c r="H172" s="263">
        <v>2326.1999999999998</v>
      </c>
      <c r="I172" s="264"/>
      <c r="J172" s="260"/>
      <c r="K172" s="260"/>
      <c r="L172" s="265"/>
      <c r="M172" s="266"/>
      <c r="N172" s="267"/>
      <c r="O172" s="267"/>
      <c r="P172" s="267"/>
      <c r="Q172" s="267"/>
      <c r="R172" s="267"/>
      <c r="S172" s="267"/>
      <c r="T172" s="268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9" t="s">
        <v>143</v>
      </c>
      <c r="AU172" s="269" t="s">
        <v>90</v>
      </c>
      <c r="AV172" s="15" t="s">
        <v>137</v>
      </c>
      <c r="AW172" s="15" t="s">
        <v>34</v>
      </c>
      <c r="AX172" s="15" t="s">
        <v>88</v>
      </c>
      <c r="AY172" s="269" t="s">
        <v>130</v>
      </c>
    </row>
    <row r="173" s="2" customFormat="1" ht="16.5" customHeight="1">
      <c r="A173" s="38"/>
      <c r="B173" s="39"/>
      <c r="C173" s="218" t="s">
        <v>187</v>
      </c>
      <c r="D173" s="218" t="s">
        <v>132</v>
      </c>
      <c r="E173" s="219" t="s">
        <v>188</v>
      </c>
      <c r="F173" s="220" t="s">
        <v>189</v>
      </c>
      <c r="G173" s="221" t="s">
        <v>150</v>
      </c>
      <c r="H173" s="222">
        <v>2627.4000000000001</v>
      </c>
      <c r="I173" s="223"/>
      <c r="J173" s="224">
        <f>ROUND(I173*H173,2)</f>
        <v>0</v>
      </c>
      <c r="K173" s="220" t="s">
        <v>136</v>
      </c>
      <c r="L173" s="44"/>
      <c r="M173" s="225" t="s">
        <v>1</v>
      </c>
      <c r="N173" s="226" t="s">
        <v>45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137</v>
      </c>
      <c r="AT173" s="229" t="s">
        <v>132</v>
      </c>
      <c r="AU173" s="229" t="s">
        <v>90</v>
      </c>
      <c r="AY173" s="17" t="s">
        <v>130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88</v>
      </c>
      <c r="BK173" s="230">
        <f>ROUND(I173*H173,2)</f>
        <v>0</v>
      </c>
      <c r="BL173" s="17" t="s">
        <v>137</v>
      </c>
      <c r="BM173" s="229" t="s">
        <v>190</v>
      </c>
    </row>
    <row r="174" s="2" customFormat="1">
      <c r="A174" s="38"/>
      <c r="B174" s="39"/>
      <c r="C174" s="40"/>
      <c r="D174" s="231" t="s">
        <v>139</v>
      </c>
      <c r="E174" s="40"/>
      <c r="F174" s="232" t="s">
        <v>191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139</v>
      </c>
      <c r="AU174" s="17" t="s">
        <v>90</v>
      </c>
    </row>
    <row r="175" s="2" customFormat="1">
      <c r="A175" s="38"/>
      <c r="B175" s="39"/>
      <c r="C175" s="40"/>
      <c r="D175" s="236" t="s">
        <v>141</v>
      </c>
      <c r="E175" s="40"/>
      <c r="F175" s="237" t="s">
        <v>192</v>
      </c>
      <c r="G175" s="40"/>
      <c r="H175" s="40"/>
      <c r="I175" s="233"/>
      <c r="J175" s="40"/>
      <c r="K175" s="40"/>
      <c r="L175" s="44"/>
      <c r="M175" s="234"/>
      <c r="N175" s="235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141</v>
      </c>
      <c r="AU175" s="17" t="s">
        <v>90</v>
      </c>
    </row>
    <row r="176" s="13" customFormat="1">
      <c r="A176" s="13"/>
      <c r="B176" s="238"/>
      <c r="C176" s="239"/>
      <c r="D176" s="231" t="s">
        <v>143</v>
      </c>
      <c r="E176" s="240" t="s">
        <v>1</v>
      </c>
      <c r="F176" s="241" t="s">
        <v>154</v>
      </c>
      <c r="G176" s="239"/>
      <c r="H176" s="240" t="s">
        <v>1</v>
      </c>
      <c r="I176" s="242"/>
      <c r="J176" s="239"/>
      <c r="K176" s="239"/>
      <c r="L176" s="243"/>
      <c r="M176" s="244"/>
      <c r="N176" s="245"/>
      <c r="O176" s="245"/>
      <c r="P176" s="245"/>
      <c r="Q176" s="245"/>
      <c r="R176" s="245"/>
      <c r="S176" s="245"/>
      <c r="T176" s="24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7" t="s">
        <v>143</v>
      </c>
      <c r="AU176" s="247" t="s">
        <v>90</v>
      </c>
      <c r="AV176" s="13" t="s">
        <v>88</v>
      </c>
      <c r="AW176" s="13" t="s">
        <v>34</v>
      </c>
      <c r="AX176" s="13" t="s">
        <v>80</v>
      </c>
      <c r="AY176" s="247" t="s">
        <v>130</v>
      </c>
    </row>
    <row r="177" s="14" customFormat="1">
      <c r="A177" s="14"/>
      <c r="B177" s="248"/>
      <c r="C177" s="249"/>
      <c r="D177" s="231" t="s">
        <v>143</v>
      </c>
      <c r="E177" s="250" t="s">
        <v>1</v>
      </c>
      <c r="F177" s="251" t="s">
        <v>376</v>
      </c>
      <c r="G177" s="249"/>
      <c r="H177" s="252">
        <v>634</v>
      </c>
      <c r="I177" s="253"/>
      <c r="J177" s="249"/>
      <c r="K177" s="249"/>
      <c r="L177" s="254"/>
      <c r="M177" s="255"/>
      <c r="N177" s="256"/>
      <c r="O177" s="256"/>
      <c r="P177" s="256"/>
      <c r="Q177" s="256"/>
      <c r="R177" s="256"/>
      <c r="S177" s="256"/>
      <c r="T177" s="25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8" t="s">
        <v>143</v>
      </c>
      <c r="AU177" s="258" t="s">
        <v>90</v>
      </c>
      <c r="AV177" s="14" t="s">
        <v>90</v>
      </c>
      <c r="AW177" s="14" t="s">
        <v>34</v>
      </c>
      <c r="AX177" s="14" t="s">
        <v>80</v>
      </c>
      <c r="AY177" s="258" t="s">
        <v>130</v>
      </c>
    </row>
    <row r="178" s="14" customFormat="1">
      <c r="A178" s="14"/>
      <c r="B178" s="248"/>
      <c r="C178" s="249"/>
      <c r="D178" s="231" t="s">
        <v>143</v>
      </c>
      <c r="E178" s="250" t="s">
        <v>1</v>
      </c>
      <c r="F178" s="251" t="s">
        <v>377</v>
      </c>
      <c r="G178" s="249"/>
      <c r="H178" s="252">
        <v>810.29999999999995</v>
      </c>
      <c r="I178" s="253"/>
      <c r="J178" s="249"/>
      <c r="K178" s="249"/>
      <c r="L178" s="254"/>
      <c r="M178" s="255"/>
      <c r="N178" s="256"/>
      <c r="O178" s="256"/>
      <c r="P178" s="256"/>
      <c r="Q178" s="256"/>
      <c r="R178" s="256"/>
      <c r="S178" s="256"/>
      <c r="T178" s="25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8" t="s">
        <v>143</v>
      </c>
      <c r="AU178" s="258" t="s">
        <v>90</v>
      </c>
      <c r="AV178" s="14" t="s">
        <v>90</v>
      </c>
      <c r="AW178" s="14" t="s">
        <v>34</v>
      </c>
      <c r="AX178" s="14" t="s">
        <v>80</v>
      </c>
      <c r="AY178" s="258" t="s">
        <v>130</v>
      </c>
    </row>
    <row r="179" s="14" customFormat="1">
      <c r="A179" s="14"/>
      <c r="B179" s="248"/>
      <c r="C179" s="249"/>
      <c r="D179" s="231" t="s">
        <v>143</v>
      </c>
      <c r="E179" s="250" t="s">
        <v>1</v>
      </c>
      <c r="F179" s="251" t="s">
        <v>378</v>
      </c>
      <c r="G179" s="249"/>
      <c r="H179" s="252">
        <v>1183.0999999999999</v>
      </c>
      <c r="I179" s="253"/>
      <c r="J179" s="249"/>
      <c r="K179" s="249"/>
      <c r="L179" s="254"/>
      <c r="M179" s="255"/>
      <c r="N179" s="256"/>
      <c r="O179" s="256"/>
      <c r="P179" s="256"/>
      <c r="Q179" s="256"/>
      <c r="R179" s="256"/>
      <c r="S179" s="256"/>
      <c r="T179" s="25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8" t="s">
        <v>143</v>
      </c>
      <c r="AU179" s="258" t="s">
        <v>90</v>
      </c>
      <c r="AV179" s="14" t="s">
        <v>90</v>
      </c>
      <c r="AW179" s="14" t="s">
        <v>34</v>
      </c>
      <c r="AX179" s="14" t="s">
        <v>80</v>
      </c>
      <c r="AY179" s="258" t="s">
        <v>130</v>
      </c>
    </row>
    <row r="180" s="15" customFormat="1">
      <c r="A180" s="15"/>
      <c r="B180" s="259"/>
      <c r="C180" s="260"/>
      <c r="D180" s="231" t="s">
        <v>143</v>
      </c>
      <c r="E180" s="261" t="s">
        <v>1</v>
      </c>
      <c r="F180" s="262" t="s">
        <v>147</v>
      </c>
      <c r="G180" s="260"/>
      <c r="H180" s="263">
        <v>2627.4000000000001</v>
      </c>
      <c r="I180" s="264"/>
      <c r="J180" s="260"/>
      <c r="K180" s="260"/>
      <c r="L180" s="265"/>
      <c r="M180" s="266"/>
      <c r="N180" s="267"/>
      <c r="O180" s="267"/>
      <c r="P180" s="267"/>
      <c r="Q180" s="267"/>
      <c r="R180" s="267"/>
      <c r="S180" s="267"/>
      <c r="T180" s="268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9" t="s">
        <v>143</v>
      </c>
      <c r="AU180" s="269" t="s">
        <v>90</v>
      </c>
      <c r="AV180" s="15" t="s">
        <v>137</v>
      </c>
      <c r="AW180" s="15" t="s">
        <v>34</v>
      </c>
      <c r="AX180" s="15" t="s">
        <v>88</v>
      </c>
      <c r="AY180" s="269" t="s">
        <v>130</v>
      </c>
    </row>
    <row r="181" s="2" customFormat="1" ht="21.75" customHeight="1">
      <c r="A181" s="38"/>
      <c r="B181" s="39"/>
      <c r="C181" s="218" t="s">
        <v>194</v>
      </c>
      <c r="D181" s="218" t="s">
        <v>132</v>
      </c>
      <c r="E181" s="219" t="s">
        <v>195</v>
      </c>
      <c r="F181" s="220" t="s">
        <v>196</v>
      </c>
      <c r="G181" s="221" t="s">
        <v>135</v>
      </c>
      <c r="H181" s="222">
        <v>2197.3000000000002</v>
      </c>
      <c r="I181" s="223"/>
      <c r="J181" s="224">
        <f>ROUND(I181*H181,2)</f>
        <v>0</v>
      </c>
      <c r="K181" s="220" t="s">
        <v>136</v>
      </c>
      <c r="L181" s="44"/>
      <c r="M181" s="225" t="s">
        <v>1</v>
      </c>
      <c r="N181" s="226" t="s">
        <v>45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137</v>
      </c>
      <c r="AT181" s="229" t="s">
        <v>132</v>
      </c>
      <c r="AU181" s="229" t="s">
        <v>90</v>
      </c>
      <c r="AY181" s="17" t="s">
        <v>130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88</v>
      </c>
      <c r="BK181" s="230">
        <f>ROUND(I181*H181,2)</f>
        <v>0</v>
      </c>
      <c r="BL181" s="17" t="s">
        <v>137</v>
      </c>
      <c r="BM181" s="229" t="s">
        <v>197</v>
      </c>
    </row>
    <row r="182" s="2" customFormat="1">
      <c r="A182" s="38"/>
      <c r="B182" s="39"/>
      <c r="C182" s="40"/>
      <c r="D182" s="231" t="s">
        <v>139</v>
      </c>
      <c r="E182" s="40"/>
      <c r="F182" s="232" t="s">
        <v>198</v>
      </c>
      <c r="G182" s="40"/>
      <c r="H182" s="40"/>
      <c r="I182" s="233"/>
      <c r="J182" s="40"/>
      <c r="K182" s="40"/>
      <c r="L182" s="44"/>
      <c r="M182" s="234"/>
      <c r="N182" s="235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139</v>
      </c>
      <c r="AU182" s="17" t="s">
        <v>90</v>
      </c>
    </row>
    <row r="183" s="2" customFormat="1">
      <c r="A183" s="38"/>
      <c r="B183" s="39"/>
      <c r="C183" s="40"/>
      <c r="D183" s="236" t="s">
        <v>141</v>
      </c>
      <c r="E183" s="40"/>
      <c r="F183" s="237" t="s">
        <v>199</v>
      </c>
      <c r="G183" s="40"/>
      <c r="H183" s="40"/>
      <c r="I183" s="233"/>
      <c r="J183" s="40"/>
      <c r="K183" s="40"/>
      <c r="L183" s="44"/>
      <c r="M183" s="234"/>
      <c r="N183" s="235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141</v>
      </c>
      <c r="AU183" s="17" t="s">
        <v>90</v>
      </c>
    </row>
    <row r="184" s="13" customFormat="1">
      <c r="A184" s="13"/>
      <c r="B184" s="238"/>
      <c r="C184" s="239"/>
      <c r="D184" s="231" t="s">
        <v>143</v>
      </c>
      <c r="E184" s="240" t="s">
        <v>1</v>
      </c>
      <c r="F184" s="241" t="s">
        <v>154</v>
      </c>
      <c r="G184" s="239"/>
      <c r="H184" s="240" t="s">
        <v>1</v>
      </c>
      <c r="I184" s="242"/>
      <c r="J184" s="239"/>
      <c r="K184" s="239"/>
      <c r="L184" s="243"/>
      <c r="M184" s="244"/>
      <c r="N184" s="245"/>
      <c r="O184" s="245"/>
      <c r="P184" s="245"/>
      <c r="Q184" s="245"/>
      <c r="R184" s="245"/>
      <c r="S184" s="245"/>
      <c r="T184" s="24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7" t="s">
        <v>143</v>
      </c>
      <c r="AU184" s="247" t="s">
        <v>90</v>
      </c>
      <c r="AV184" s="13" t="s">
        <v>88</v>
      </c>
      <c r="AW184" s="13" t="s">
        <v>34</v>
      </c>
      <c r="AX184" s="13" t="s">
        <v>80</v>
      </c>
      <c r="AY184" s="247" t="s">
        <v>130</v>
      </c>
    </row>
    <row r="185" s="14" customFormat="1">
      <c r="A185" s="14"/>
      <c r="B185" s="248"/>
      <c r="C185" s="249"/>
      <c r="D185" s="231" t="s">
        <v>143</v>
      </c>
      <c r="E185" s="250" t="s">
        <v>1</v>
      </c>
      <c r="F185" s="251" t="s">
        <v>379</v>
      </c>
      <c r="G185" s="249"/>
      <c r="H185" s="252">
        <v>2197.3000000000002</v>
      </c>
      <c r="I185" s="253"/>
      <c r="J185" s="249"/>
      <c r="K185" s="249"/>
      <c r="L185" s="254"/>
      <c r="M185" s="255"/>
      <c r="N185" s="256"/>
      <c r="O185" s="256"/>
      <c r="P185" s="256"/>
      <c r="Q185" s="256"/>
      <c r="R185" s="256"/>
      <c r="S185" s="256"/>
      <c r="T185" s="25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8" t="s">
        <v>143</v>
      </c>
      <c r="AU185" s="258" t="s">
        <v>90</v>
      </c>
      <c r="AV185" s="14" t="s">
        <v>90</v>
      </c>
      <c r="AW185" s="14" t="s">
        <v>34</v>
      </c>
      <c r="AX185" s="14" t="s">
        <v>80</v>
      </c>
      <c r="AY185" s="258" t="s">
        <v>130</v>
      </c>
    </row>
    <row r="186" s="15" customFormat="1">
      <c r="A186" s="15"/>
      <c r="B186" s="259"/>
      <c r="C186" s="260"/>
      <c r="D186" s="231" t="s">
        <v>143</v>
      </c>
      <c r="E186" s="261" t="s">
        <v>1</v>
      </c>
      <c r="F186" s="262" t="s">
        <v>147</v>
      </c>
      <c r="G186" s="260"/>
      <c r="H186" s="263">
        <v>2197.3000000000002</v>
      </c>
      <c r="I186" s="264"/>
      <c r="J186" s="260"/>
      <c r="K186" s="260"/>
      <c r="L186" s="265"/>
      <c r="M186" s="266"/>
      <c r="N186" s="267"/>
      <c r="O186" s="267"/>
      <c r="P186" s="267"/>
      <c r="Q186" s="267"/>
      <c r="R186" s="267"/>
      <c r="S186" s="267"/>
      <c r="T186" s="268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9" t="s">
        <v>143</v>
      </c>
      <c r="AU186" s="269" t="s">
        <v>90</v>
      </c>
      <c r="AV186" s="15" t="s">
        <v>137</v>
      </c>
      <c r="AW186" s="15" t="s">
        <v>34</v>
      </c>
      <c r="AX186" s="15" t="s">
        <v>88</v>
      </c>
      <c r="AY186" s="269" t="s">
        <v>130</v>
      </c>
    </row>
    <row r="187" s="2" customFormat="1" ht="21.75" customHeight="1">
      <c r="A187" s="38"/>
      <c r="B187" s="39"/>
      <c r="C187" s="218" t="s">
        <v>201</v>
      </c>
      <c r="D187" s="218" t="s">
        <v>132</v>
      </c>
      <c r="E187" s="219" t="s">
        <v>202</v>
      </c>
      <c r="F187" s="220" t="s">
        <v>203</v>
      </c>
      <c r="G187" s="221" t="s">
        <v>135</v>
      </c>
      <c r="H187" s="222">
        <v>1437.31</v>
      </c>
      <c r="I187" s="223"/>
      <c r="J187" s="224">
        <f>ROUND(I187*H187,2)</f>
        <v>0</v>
      </c>
      <c r="K187" s="220" t="s">
        <v>136</v>
      </c>
      <c r="L187" s="44"/>
      <c r="M187" s="225" t="s">
        <v>1</v>
      </c>
      <c r="N187" s="226" t="s">
        <v>45</v>
      </c>
      <c r="O187" s="91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137</v>
      </c>
      <c r="AT187" s="229" t="s">
        <v>132</v>
      </c>
      <c r="AU187" s="229" t="s">
        <v>90</v>
      </c>
      <c r="AY187" s="17" t="s">
        <v>130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88</v>
      </c>
      <c r="BK187" s="230">
        <f>ROUND(I187*H187,2)</f>
        <v>0</v>
      </c>
      <c r="BL187" s="17" t="s">
        <v>137</v>
      </c>
      <c r="BM187" s="229" t="s">
        <v>204</v>
      </c>
    </row>
    <row r="188" s="2" customFormat="1">
      <c r="A188" s="38"/>
      <c r="B188" s="39"/>
      <c r="C188" s="40"/>
      <c r="D188" s="231" t="s">
        <v>139</v>
      </c>
      <c r="E188" s="40"/>
      <c r="F188" s="232" t="s">
        <v>205</v>
      </c>
      <c r="G188" s="40"/>
      <c r="H188" s="40"/>
      <c r="I188" s="233"/>
      <c r="J188" s="40"/>
      <c r="K188" s="40"/>
      <c r="L188" s="44"/>
      <c r="M188" s="234"/>
      <c r="N188" s="235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139</v>
      </c>
      <c r="AU188" s="17" t="s">
        <v>90</v>
      </c>
    </row>
    <row r="189" s="2" customFormat="1">
      <c r="A189" s="38"/>
      <c r="B189" s="39"/>
      <c r="C189" s="40"/>
      <c r="D189" s="236" t="s">
        <v>141</v>
      </c>
      <c r="E189" s="40"/>
      <c r="F189" s="237" t="s">
        <v>206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141</v>
      </c>
      <c r="AU189" s="17" t="s">
        <v>90</v>
      </c>
    </row>
    <row r="190" s="13" customFormat="1">
      <c r="A190" s="13"/>
      <c r="B190" s="238"/>
      <c r="C190" s="239"/>
      <c r="D190" s="231" t="s">
        <v>143</v>
      </c>
      <c r="E190" s="240" t="s">
        <v>1</v>
      </c>
      <c r="F190" s="241" t="s">
        <v>207</v>
      </c>
      <c r="G190" s="239"/>
      <c r="H190" s="240" t="s">
        <v>1</v>
      </c>
      <c r="I190" s="242"/>
      <c r="J190" s="239"/>
      <c r="K190" s="239"/>
      <c r="L190" s="243"/>
      <c r="M190" s="244"/>
      <c r="N190" s="245"/>
      <c r="O190" s="245"/>
      <c r="P190" s="245"/>
      <c r="Q190" s="245"/>
      <c r="R190" s="245"/>
      <c r="S190" s="245"/>
      <c r="T190" s="24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7" t="s">
        <v>143</v>
      </c>
      <c r="AU190" s="247" t="s">
        <v>90</v>
      </c>
      <c r="AV190" s="13" t="s">
        <v>88</v>
      </c>
      <c r="AW190" s="13" t="s">
        <v>34</v>
      </c>
      <c r="AX190" s="13" t="s">
        <v>80</v>
      </c>
      <c r="AY190" s="247" t="s">
        <v>130</v>
      </c>
    </row>
    <row r="191" s="13" customFormat="1">
      <c r="A191" s="13"/>
      <c r="B191" s="238"/>
      <c r="C191" s="239"/>
      <c r="D191" s="231" t="s">
        <v>143</v>
      </c>
      <c r="E191" s="240" t="s">
        <v>1</v>
      </c>
      <c r="F191" s="241" t="s">
        <v>210</v>
      </c>
      <c r="G191" s="239"/>
      <c r="H191" s="240" t="s">
        <v>1</v>
      </c>
      <c r="I191" s="242"/>
      <c r="J191" s="239"/>
      <c r="K191" s="239"/>
      <c r="L191" s="243"/>
      <c r="M191" s="244"/>
      <c r="N191" s="245"/>
      <c r="O191" s="245"/>
      <c r="P191" s="245"/>
      <c r="Q191" s="245"/>
      <c r="R191" s="245"/>
      <c r="S191" s="245"/>
      <c r="T191" s="24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7" t="s">
        <v>143</v>
      </c>
      <c r="AU191" s="247" t="s">
        <v>90</v>
      </c>
      <c r="AV191" s="13" t="s">
        <v>88</v>
      </c>
      <c r="AW191" s="13" t="s">
        <v>34</v>
      </c>
      <c r="AX191" s="13" t="s">
        <v>80</v>
      </c>
      <c r="AY191" s="247" t="s">
        <v>130</v>
      </c>
    </row>
    <row r="192" s="14" customFormat="1">
      <c r="A192" s="14"/>
      <c r="B192" s="248"/>
      <c r="C192" s="249"/>
      <c r="D192" s="231" t="s">
        <v>143</v>
      </c>
      <c r="E192" s="250" t="s">
        <v>1</v>
      </c>
      <c r="F192" s="251" t="s">
        <v>380</v>
      </c>
      <c r="G192" s="249"/>
      <c r="H192" s="252">
        <v>997.85000000000002</v>
      </c>
      <c r="I192" s="253"/>
      <c r="J192" s="249"/>
      <c r="K192" s="249"/>
      <c r="L192" s="254"/>
      <c r="M192" s="255"/>
      <c r="N192" s="256"/>
      <c r="O192" s="256"/>
      <c r="P192" s="256"/>
      <c r="Q192" s="256"/>
      <c r="R192" s="256"/>
      <c r="S192" s="256"/>
      <c r="T192" s="25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8" t="s">
        <v>143</v>
      </c>
      <c r="AU192" s="258" t="s">
        <v>90</v>
      </c>
      <c r="AV192" s="14" t="s">
        <v>90</v>
      </c>
      <c r="AW192" s="14" t="s">
        <v>34</v>
      </c>
      <c r="AX192" s="14" t="s">
        <v>80</v>
      </c>
      <c r="AY192" s="258" t="s">
        <v>130</v>
      </c>
    </row>
    <row r="193" s="13" customFormat="1">
      <c r="A193" s="13"/>
      <c r="B193" s="238"/>
      <c r="C193" s="239"/>
      <c r="D193" s="231" t="s">
        <v>143</v>
      </c>
      <c r="E193" s="240" t="s">
        <v>1</v>
      </c>
      <c r="F193" s="241" t="s">
        <v>208</v>
      </c>
      <c r="G193" s="239"/>
      <c r="H193" s="240" t="s">
        <v>1</v>
      </c>
      <c r="I193" s="242"/>
      <c r="J193" s="239"/>
      <c r="K193" s="239"/>
      <c r="L193" s="243"/>
      <c r="M193" s="244"/>
      <c r="N193" s="245"/>
      <c r="O193" s="245"/>
      <c r="P193" s="245"/>
      <c r="Q193" s="245"/>
      <c r="R193" s="245"/>
      <c r="S193" s="245"/>
      <c r="T193" s="24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7" t="s">
        <v>143</v>
      </c>
      <c r="AU193" s="247" t="s">
        <v>90</v>
      </c>
      <c r="AV193" s="13" t="s">
        <v>88</v>
      </c>
      <c r="AW193" s="13" t="s">
        <v>34</v>
      </c>
      <c r="AX193" s="13" t="s">
        <v>80</v>
      </c>
      <c r="AY193" s="247" t="s">
        <v>130</v>
      </c>
    </row>
    <row r="194" s="14" customFormat="1">
      <c r="A194" s="14"/>
      <c r="B194" s="248"/>
      <c r="C194" s="249"/>
      <c r="D194" s="231" t="s">
        <v>143</v>
      </c>
      <c r="E194" s="250" t="s">
        <v>1</v>
      </c>
      <c r="F194" s="251" t="s">
        <v>381</v>
      </c>
      <c r="G194" s="249"/>
      <c r="H194" s="252">
        <v>439.45999999999998</v>
      </c>
      <c r="I194" s="253"/>
      <c r="J194" s="249"/>
      <c r="K194" s="249"/>
      <c r="L194" s="254"/>
      <c r="M194" s="255"/>
      <c r="N194" s="256"/>
      <c r="O194" s="256"/>
      <c r="P194" s="256"/>
      <c r="Q194" s="256"/>
      <c r="R194" s="256"/>
      <c r="S194" s="256"/>
      <c r="T194" s="25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8" t="s">
        <v>143</v>
      </c>
      <c r="AU194" s="258" t="s">
        <v>90</v>
      </c>
      <c r="AV194" s="14" t="s">
        <v>90</v>
      </c>
      <c r="AW194" s="14" t="s">
        <v>34</v>
      </c>
      <c r="AX194" s="14" t="s">
        <v>80</v>
      </c>
      <c r="AY194" s="258" t="s">
        <v>130</v>
      </c>
    </row>
    <row r="195" s="15" customFormat="1">
      <c r="A195" s="15"/>
      <c r="B195" s="259"/>
      <c r="C195" s="260"/>
      <c r="D195" s="231" t="s">
        <v>143</v>
      </c>
      <c r="E195" s="261" t="s">
        <v>1</v>
      </c>
      <c r="F195" s="262" t="s">
        <v>147</v>
      </c>
      <c r="G195" s="260"/>
      <c r="H195" s="263">
        <v>1437.31</v>
      </c>
      <c r="I195" s="264"/>
      <c r="J195" s="260"/>
      <c r="K195" s="260"/>
      <c r="L195" s="265"/>
      <c r="M195" s="266"/>
      <c r="N195" s="267"/>
      <c r="O195" s="267"/>
      <c r="P195" s="267"/>
      <c r="Q195" s="267"/>
      <c r="R195" s="267"/>
      <c r="S195" s="267"/>
      <c r="T195" s="268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9" t="s">
        <v>143</v>
      </c>
      <c r="AU195" s="269" t="s">
        <v>90</v>
      </c>
      <c r="AV195" s="15" t="s">
        <v>137</v>
      </c>
      <c r="AW195" s="15" t="s">
        <v>34</v>
      </c>
      <c r="AX195" s="15" t="s">
        <v>88</v>
      </c>
      <c r="AY195" s="269" t="s">
        <v>130</v>
      </c>
    </row>
    <row r="196" s="2" customFormat="1" ht="21.75" customHeight="1">
      <c r="A196" s="38"/>
      <c r="B196" s="39"/>
      <c r="C196" s="218" t="s">
        <v>212</v>
      </c>
      <c r="D196" s="218" t="s">
        <v>132</v>
      </c>
      <c r="E196" s="219" t="s">
        <v>213</v>
      </c>
      <c r="F196" s="220" t="s">
        <v>214</v>
      </c>
      <c r="G196" s="221" t="s">
        <v>135</v>
      </c>
      <c r="H196" s="222">
        <v>1657.04</v>
      </c>
      <c r="I196" s="223"/>
      <c r="J196" s="224">
        <f>ROUND(I196*H196,2)</f>
        <v>0</v>
      </c>
      <c r="K196" s="220" t="s">
        <v>136</v>
      </c>
      <c r="L196" s="44"/>
      <c r="M196" s="225" t="s">
        <v>1</v>
      </c>
      <c r="N196" s="226" t="s">
        <v>45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137</v>
      </c>
      <c r="AT196" s="229" t="s">
        <v>132</v>
      </c>
      <c r="AU196" s="229" t="s">
        <v>90</v>
      </c>
      <c r="AY196" s="17" t="s">
        <v>130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88</v>
      </c>
      <c r="BK196" s="230">
        <f>ROUND(I196*H196,2)</f>
        <v>0</v>
      </c>
      <c r="BL196" s="17" t="s">
        <v>137</v>
      </c>
      <c r="BM196" s="229" t="s">
        <v>215</v>
      </c>
    </row>
    <row r="197" s="2" customFormat="1">
      <c r="A197" s="38"/>
      <c r="B197" s="39"/>
      <c r="C197" s="40"/>
      <c r="D197" s="231" t="s">
        <v>139</v>
      </c>
      <c r="E197" s="40"/>
      <c r="F197" s="232" t="s">
        <v>216</v>
      </c>
      <c r="G197" s="40"/>
      <c r="H197" s="40"/>
      <c r="I197" s="233"/>
      <c r="J197" s="40"/>
      <c r="K197" s="40"/>
      <c r="L197" s="44"/>
      <c r="M197" s="234"/>
      <c r="N197" s="235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139</v>
      </c>
      <c r="AU197" s="17" t="s">
        <v>90</v>
      </c>
    </row>
    <row r="198" s="2" customFormat="1">
      <c r="A198" s="38"/>
      <c r="B198" s="39"/>
      <c r="C198" s="40"/>
      <c r="D198" s="236" t="s">
        <v>141</v>
      </c>
      <c r="E198" s="40"/>
      <c r="F198" s="237" t="s">
        <v>217</v>
      </c>
      <c r="G198" s="40"/>
      <c r="H198" s="40"/>
      <c r="I198" s="233"/>
      <c r="J198" s="40"/>
      <c r="K198" s="40"/>
      <c r="L198" s="44"/>
      <c r="M198" s="234"/>
      <c r="N198" s="235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141</v>
      </c>
      <c r="AU198" s="17" t="s">
        <v>90</v>
      </c>
    </row>
    <row r="199" s="13" customFormat="1">
      <c r="A199" s="13"/>
      <c r="B199" s="238"/>
      <c r="C199" s="239"/>
      <c r="D199" s="231" t="s">
        <v>143</v>
      </c>
      <c r="E199" s="240" t="s">
        <v>1</v>
      </c>
      <c r="F199" s="241" t="s">
        <v>207</v>
      </c>
      <c r="G199" s="239"/>
      <c r="H199" s="240" t="s">
        <v>1</v>
      </c>
      <c r="I199" s="242"/>
      <c r="J199" s="239"/>
      <c r="K199" s="239"/>
      <c r="L199" s="243"/>
      <c r="M199" s="244"/>
      <c r="N199" s="245"/>
      <c r="O199" s="245"/>
      <c r="P199" s="245"/>
      <c r="Q199" s="245"/>
      <c r="R199" s="245"/>
      <c r="S199" s="245"/>
      <c r="T199" s="24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7" t="s">
        <v>143</v>
      </c>
      <c r="AU199" s="247" t="s">
        <v>90</v>
      </c>
      <c r="AV199" s="13" t="s">
        <v>88</v>
      </c>
      <c r="AW199" s="13" t="s">
        <v>34</v>
      </c>
      <c r="AX199" s="13" t="s">
        <v>80</v>
      </c>
      <c r="AY199" s="247" t="s">
        <v>130</v>
      </c>
    </row>
    <row r="200" s="13" customFormat="1">
      <c r="A200" s="13"/>
      <c r="B200" s="238"/>
      <c r="C200" s="239"/>
      <c r="D200" s="231" t="s">
        <v>143</v>
      </c>
      <c r="E200" s="240" t="s">
        <v>1</v>
      </c>
      <c r="F200" s="241" t="s">
        <v>382</v>
      </c>
      <c r="G200" s="239"/>
      <c r="H200" s="240" t="s">
        <v>1</v>
      </c>
      <c r="I200" s="242"/>
      <c r="J200" s="239"/>
      <c r="K200" s="239"/>
      <c r="L200" s="243"/>
      <c r="M200" s="244"/>
      <c r="N200" s="245"/>
      <c r="O200" s="245"/>
      <c r="P200" s="245"/>
      <c r="Q200" s="245"/>
      <c r="R200" s="245"/>
      <c r="S200" s="245"/>
      <c r="T200" s="24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7" t="s">
        <v>143</v>
      </c>
      <c r="AU200" s="247" t="s">
        <v>90</v>
      </c>
      <c r="AV200" s="13" t="s">
        <v>88</v>
      </c>
      <c r="AW200" s="13" t="s">
        <v>34</v>
      </c>
      <c r="AX200" s="13" t="s">
        <v>80</v>
      </c>
      <c r="AY200" s="247" t="s">
        <v>130</v>
      </c>
    </row>
    <row r="201" s="14" customFormat="1">
      <c r="A201" s="14"/>
      <c r="B201" s="248"/>
      <c r="C201" s="249"/>
      <c r="D201" s="231" t="s">
        <v>143</v>
      </c>
      <c r="E201" s="250" t="s">
        <v>1</v>
      </c>
      <c r="F201" s="251" t="s">
        <v>380</v>
      </c>
      <c r="G201" s="249"/>
      <c r="H201" s="252">
        <v>997.85000000000002</v>
      </c>
      <c r="I201" s="253"/>
      <c r="J201" s="249"/>
      <c r="K201" s="249"/>
      <c r="L201" s="254"/>
      <c r="M201" s="255"/>
      <c r="N201" s="256"/>
      <c r="O201" s="256"/>
      <c r="P201" s="256"/>
      <c r="Q201" s="256"/>
      <c r="R201" s="256"/>
      <c r="S201" s="256"/>
      <c r="T201" s="25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8" t="s">
        <v>143</v>
      </c>
      <c r="AU201" s="258" t="s">
        <v>90</v>
      </c>
      <c r="AV201" s="14" t="s">
        <v>90</v>
      </c>
      <c r="AW201" s="14" t="s">
        <v>34</v>
      </c>
      <c r="AX201" s="14" t="s">
        <v>80</v>
      </c>
      <c r="AY201" s="258" t="s">
        <v>130</v>
      </c>
    </row>
    <row r="202" s="13" customFormat="1">
      <c r="A202" s="13"/>
      <c r="B202" s="238"/>
      <c r="C202" s="239"/>
      <c r="D202" s="231" t="s">
        <v>143</v>
      </c>
      <c r="E202" s="240" t="s">
        <v>1</v>
      </c>
      <c r="F202" s="241" t="s">
        <v>208</v>
      </c>
      <c r="G202" s="239"/>
      <c r="H202" s="240" t="s">
        <v>1</v>
      </c>
      <c r="I202" s="242"/>
      <c r="J202" s="239"/>
      <c r="K202" s="239"/>
      <c r="L202" s="243"/>
      <c r="M202" s="244"/>
      <c r="N202" s="245"/>
      <c r="O202" s="245"/>
      <c r="P202" s="245"/>
      <c r="Q202" s="245"/>
      <c r="R202" s="245"/>
      <c r="S202" s="245"/>
      <c r="T202" s="24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7" t="s">
        <v>143</v>
      </c>
      <c r="AU202" s="247" t="s">
        <v>90</v>
      </c>
      <c r="AV202" s="13" t="s">
        <v>88</v>
      </c>
      <c r="AW202" s="13" t="s">
        <v>34</v>
      </c>
      <c r="AX202" s="13" t="s">
        <v>80</v>
      </c>
      <c r="AY202" s="247" t="s">
        <v>130</v>
      </c>
    </row>
    <row r="203" s="14" customFormat="1">
      <c r="A203" s="14"/>
      <c r="B203" s="248"/>
      <c r="C203" s="249"/>
      <c r="D203" s="231" t="s">
        <v>143</v>
      </c>
      <c r="E203" s="250" t="s">
        <v>1</v>
      </c>
      <c r="F203" s="251" t="s">
        <v>383</v>
      </c>
      <c r="G203" s="249"/>
      <c r="H203" s="252">
        <v>659.19000000000005</v>
      </c>
      <c r="I203" s="253"/>
      <c r="J203" s="249"/>
      <c r="K203" s="249"/>
      <c r="L203" s="254"/>
      <c r="M203" s="255"/>
      <c r="N203" s="256"/>
      <c r="O203" s="256"/>
      <c r="P203" s="256"/>
      <c r="Q203" s="256"/>
      <c r="R203" s="256"/>
      <c r="S203" s="256"/>
      <c r="T203" s="257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8" t="s">
        <v>143</v>
      </c>
      <c r="AU203" s="258" t="s">
        <v>90</v>
      </c>
      <c r="AV203" s="14" t="s">
        <v>90</v>
      </c>
      <c r="AW203" s="14" t="s">
        <v>34</v>
      </c>
      <c r="AX203" s="14" t="s">
        <v>80</v>
      </c>
      <c r="AY203" s="258" t="s">
        <v>130</v>
      </c>
    </row>
    <row r="204" s="15" customFormat="1">
      <c r="A204" s="15"/>
      <c r="B204" s="259"/>
      <c r="C204" s="260"/>
      <c r="D204" s="231" t="s">
        <v>143</v>
      </c>
      <c r="E204" s="261" t="s">
        <v>1</v>
      </c>
      <c r="F204" s="262" t="s">
        <v>147</v>
      </c>
      <c r="G204" s="260"/>
      <c r="H204" s="263">
        <v>1657.04</v>
      </c>
      <c r="I204" s="264"/>
      <c r="J204" s="260"/>
      <c r="K204" s="260"/>
      <c r="L204" s="265"/>
      <c r="M204" s="266"/>
      <c r="N204" s="267"/>
      <c r="O204" s="267"/>
      <c r="P204" s="267"/>
      <c r="Q204" s="267"/>
      <c r="R204" s="267"/>
      <c r="S204" s="267"/>
      <c r="T204" s="268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9" t="s">
        <v>143</v>
      </c>
      <c r="AU204" s="269" t="s">
        <v>90</v>
      </c>
      <c r="AV204" s="15" t="s">
        <v>137</v>
      </c>
      <c r="AW204" s="15" t="s">
        <v>34</v>
      </c>
      <c r="AX204" s="15" t="s">
        <v>88</v>
      </c>
      <c r="AY204" s="269" t="s">
        <v>130</v>
      </c>
    </row>
    <row r="205" s="2" customFormat="1" ht="21.75" customHeight="1">
      <c r="A205" s="38"/>
      <c r="B205" s="39"/>
      <c r="C205" s="218" t="s">
        <v>219</v>
      </c>
      <c r="D205" s="218" t="s">
        <v>132</v>
      </c>
      <c r="E205" s="219" t="s">
        <v>220</v>
      </c>
      <c r="F205" s="220" t="s">
        <v>221</v>
      </c>
      <c r="G205" s="221" t="s">
        <v>135</v>
      </c>
      <c r="H205" s="222">
        <v>659.19000000000005</v>
      </c>
      <c r="I205" s="223"/>
      <c r="J205" s="224">
        <f>ROUND(I205*H205,2)</f>
        <v>0</v>
      </c>
      <c r="K205" s="220" t="s">
        <v>136</v>
      </c>
      <c r="L205" s="44"/>
      <c r="M205" s="225" t="s">
        <v>1</v>
      </c>
      <c r="N205" s="226" t="s">
        <v>45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137</v>
      </c>
      <c r="AT205" s="229" t="s">
        <v>132</v>
      </c>
      <c r="AU205" s="229" t="s">
        <v>90</v>
      </c>
      <c r="AY205" s="17" t="s">
        <v>130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88</v>
      </c>
      <c r="BK205" s="230">
        <f>ROUND(I205*H205,2)</f>
        <v>0</v>
      </c>
      <c r="BL205" s="17" t="s">
        <v>137</v>
      </c>
      <c r="BM205" s="229" t="s">
        <v>222</v>
      </c>
    </row>
    <row r="206" s="2" customFormat="1">
      <c r="A206" s="38"/>
      <c r="B206" s="39"/>
      <c r="C206" s="40"/>
      <c r="D206" s="231" t="s">
        <v>139</v>
      </c>
      <c r="E206" s="40"/>
      <c r="F206" s="232" t="s">
        <v>223</v>
      </c>
      <c r="G206" s="40"/>
      <c r="H206" s="40"/>
      <c r="I206" s="233"/>
      <c r="J206" s="40"/>
      <c r="K206" s="40"/>
      <c r="L206" s="44"/>
      <c r="M206" s="234"/>
      <c r="N206" s="235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139</v>
      </c>
      <c r="AU206" s="17" t="s">
        <v>90</v>
      </c>
    </row>
    <row r="207" s="2" customFormat="1">
      <c r="A207" s="38"/>
      <c r="B207" s="39"/>
      <c r="C207" s="40"/>
      <c r="D207" s="236" t="s">
        <v>141</v>
      </c>
      <c r="E207" s="40"/>
      <c r="F207" s="237" t="s">
        <v>224</v>
      </c>
      <c r="G207" s="40"/>
      <c r="H207" s="40"/>
      <c r="I207" s="233"/>
      <c r="J207" s="40"/>
      <c r="K207" s="40"/>
      <c r="L207" s="44"/>
      <c r="M207" s="234"/>
      <c r="N207" s="235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141</v>
      </c>
      <c r="AU207" s="17" t="s">
        <v>90</v>
      </c>
    </row>
    <row r="208" s="13" customFormat="1">
      <c r="A208" s="13"/>
      <c r="B208" s="238"/>
      <c r="C208" s="239"/>
      <c r="D208" s="231" t="s">
        <v>143</v>
      </c>
      <c r="E208" s="240" t="s">
        <v>1</v>
      </c>
      <c r="F208" s="241" t="s">
        <v>208</v>
      </c>
      <c r="G208" s="239"/>
      <c r="H208" s="240" t="s">
        <v>1</v>
      </c>
      <c r="I208" s="242"/>
      <c r="J208" s="239"/>
      <c r="K208" s="239"/>
      <c r="L208" s="243"/>
      <c r="M208" s="244"/>
      <c r="N208" s="245"/>
      <c r="O208" s="245"/>
      <c r="P208" s="245"/>
      <c r="Q208" s="245"/>
      <c r="R208" s="245"/>
      <c r="S208" s="245"/>
      <c r="T208" s="24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7" t="s">
        <v>143</v>
      </c>
      <c r="AU208" s="247" t="s">
        <v>90</v>
      </c>
      <c r="AV208" s="13" t="s">
        <v>88</v>
      </c>
      <c r="AW208" s="13" t="s">
        <v>34</v>
      </c>
      <c r="AX208" s="13" t="s">
        <v>80</v>
      </c>
      <c r="AY208" s="247" t="s">
        <v>130</v>
      </c>
    </row>
    <row r="209" s="14" customFormat="1">
      <c r="A209" s="14"/>
      <c r="B209" s="248"/>
      <c r="C209" s="249"/>
      <c r="D209" s="231" t="s">
        <v>143</v>
      </c>
      <c r="E209" s="250" t="s">
        <v>1</v>
      </c>
      <c r="F209" s="251" t="s">
        <v>383</v>
      </c>
      <c r="G209" s="249"/>
      <c r="H209" s="252">
        <v>659.19000000000005</v>
      </c>
      <c r="I209" s="253"/>
      <c r="J209" s="249"/>
      <c r="K209" s="249"/>
      <c r="L209" s="254"/>
      <c r="M209" s="255"/>
      <c r="N209" s="256"/>
      <c r="O209" s="256"/>
      <c r="P209" s="256"/>
      <c r="Q209" s="256"/>
      <c r="R209" s="256"/>
      <c r="S209" s="256"/>
      <c r="T209" s="257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8" t="s">
        <v>143</v>
      </c>
      <c r="AU209" s="258" t="s">
        <v>90</v>
      </c>
      <c r="AV209" s="14" t="s">
        <v>90</v>
      </c>
      <c r="AW209" s="14" t="s">
        <v>34</v>
      </c>
      <c r="AX209" s="14" t="s">
        <v>80</v>
      </c>
      <c r="AY209" s="258" t="s">
        <v>130</v>
      </c>
    </row>
    <row r="210" s="15" customFormat="1">
      <c r="A210" s="15"/>
      <c r="B210" s="259"/>
      <c r="C210" s="260"/>
      <c r="D210" s="231" t="s">
        <v>143</v>
      </c>
      <c r="E210" s="261" t="s">
        <v>1</v>
      </c>
      <c r="F210" s="262" t="s">
        <v>147</v>
      </c>
      <c r="G210" s="260"/>
      <c r="H210" s="263">
        <v>659.19000000000005</v>
      </c>
      <c r="I210" s="264"/>
      <c r="J210" s="260"/>
      <c r="K210" s="260"/>
      <c r="L210" s="265"/>
      <c r="M210" s="266"/>
      <c r="N210" s="267"/>
      <c r="O210" s="267"/>
      <c r="P210" s="267"/>
      <c r="Q210" s="267"/>
      <c r="R210" s="267"/>
      <c r="S210" s="267"/>
      <c r="T210" s="268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9" t="s">
        <v>143</v>
      </c>
      <c r="AU210" s="269" t="s">
        <v>90</v>
      </c>
      <c r="AV210" s="15" t="s">
        <v>137</v>
      </c>
      <c r="AW210" s="15" t="s">
        <v>34</v>
      </c>
      <c r="AX210" s="15" t="s">
        <v>88</v>
      </c>
      <c r="AY210" s="269" t="s">
        <v>130</v>
      </c>
    </row>
    <row r="211" s="2" customFormat="1" ht="21.75" customHeight="1">
      <c r="A211" s="38"/>
      <c r="B211" s="39"/>
      <c r="C211" s="218" t="s">
        <v>8</v>
      </c>
      <c r="D211" s="218" t="s">
        <v>132</v>
      </c>
      <c r="E211" s="219" t="s">
        <v>225</v>
      </c>
      <c r="F211" s="220" t="s">
        <v>226</v>
      </c>
      <c r="G211" s="221" t="s">
        <v>135</v>
      </c>
      <c r="H211" s="222">
        <v>439.45999999999998</v>
      </c>
      <c r="I211" s="223"/>
      <c r="J211" s="224">
        <f>ROUND(I211*H211,2)</f>
        <v>0</v>
      </c>
      <c r="K211" s="220" t="s">
        <v>136</v>
      </c>
      <c r="L211" s="44"/>
      <c r="M211" s="225" t="s">
        <v>1</v>
      </c>
      <c r="N211" s="226" t="s">
        <v>45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137</v>
      </c>
      <c r="AT211" s="229" t="s">
        <v>132</v>
      </c>
      <c r="AU211" s="229" t="s">
        <v>90</v>
      </c>
      <c r="AY211" s="17" t="s">
        <v>130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88</v>
      </c>
      <c r="BK211" s="230">
        <f>ROUND(I211*H211,2)</f>
        <v>0</v>
      </c>
      <c r="BL211" s="17" t="s">
        <v>137</v>
      </c>
      <c r="BM211" s="229" t="s">
        <v>384</v>
      </c>
    </row>
    <row r="212" s="2" customFormat="1">
      <c r="A212" s="38"/>
      <c r="B212" s="39"/>
      <c r="C212" s="40"/>
      <c r="D212" s="231" t="s">
        <v>139</v>
      </c>
      <c r="E212" s="40"/>
      <c r="F212" s="232" t="s">
        <v>228</v>
      </c>
      <c r="G212" s="40"/>
      <c r="H212" s="40"/>
      <c r="I212" s="233"/>
      <c r="J212" s="40"/>
      <c r="K212" s="40"/>
      <c r="L212" s="44"/>
      <c r="M212" s="234"/>
      <c r="N212" s="235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139</v>
      </c>
      <c r="AU212" s="17" t="s">
        <v>90</v>
      </c>
    </row>
    <row r="213" s="2" customFormat="1">
      <c r="A213" s="38"/>
      <c r="B213" s="39"/>
      <c r="C213" s="40"/>
      <c r="D213" s="236" t="s">
        <v>141</v>
      </c>
      <c r="E213" s="40"/>
      <c r="F213" s="237" t="s">
        <v>229</v>
      </c>
      <c r="G213" s="40"/>
      <c r="H213" s="40"/>
      <c r="I213" s="233"/>
      <c r="J213" s="40"/>
      <c r="K213" s="40"/>
      <c r="L213" s="44"/>
      <c r="M213" s="234"/>
      <c r="N213" s="235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141</v>
      </c>
      <c r="AU213" s="17" t="s">
        <v>90</v>
      </c>
    </row>
    <row r="214" s="13" customFormat="1">
      <c r="A214" s="13"/>
      <c r="B214" s="238"/>
      <c r="C214" s="239"/>
      <c r="D214" s="231" t="s">
        <v>143</v>
      </c>
      <c r="E214" s="240" t="s">
        <v>1</v>
      </c>
      <c r="F214" s="241" t="s">
        <v>208</v>
      </c>
      <c r="G214" s="239"/>
      <c r="H214" s="240" t="s">
        <v>1</v>
      </c>
      <c r="I214" s="242"/>
      <c r="J214" s="239"/>
      <c r="K214" s="239"/>
      <c r="L214" s="243"/>
      <c r="M214" s="244"/>
      <c r="N214" s="245"/>
      <c r="O214" s="245"/>
      <c r="P214" s="245"/>
      <c r="Q214" s="245"/>
      <c r="R214" s="245"/>
      <c r="S214" s="245"/>
      <c r="T214" s="24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7" t="s">
        <v>143</v>
      </c>
      <c r="AU214" s="247" t="s">
        <v>90</v>
      </c>
      <c r="AV214" s="13" t="s">
        <v>88</v>
      </c>
      <c r="AW214" s="13" t="s">
        <v>34</v>
      </c>
      <c r="AX214" s="13" t="s">
        <v>80</v>
      </c>
      <c r="AY214" s="247" t="s">
        <v>130</v>
      </c>
    </row>
    <row r="215" s="14" customFormat="1">
      <c r="A215" s="14"/>
      <c r="B215" s="248"/>
      <c r="C215" s="249"/>
      <c r="D215" s="231" t="s">
        <v>143</v>
      </c>
      <c r="E215" s="250" t="s">
        <v>1</v>
      </c>
      <c r="F215" s="251" t="s">
        <v>381</v>
      </c>
      <c r="G215" s="249"/>
      <c r="H215" s="252">
        <v>439.45999999999998</v>
      </c>
      <c r="I215" s="253"/>
      <c r="J215" s="249"/>
      <c r="K215" s="249"/>
      <c r="L215" s="254"/>
      <c r="M215" s="255"/>
      <c r="N215" s="256"/>
      <c r="O215" s="256"/>
      <c r="P215" s="256"/>
      <c r="Q215" s="256"/>
      <c r="R215" s="256"/>
      <c r="S215" s="256"/>
      <c r="T215" s="257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8" t="s">
        <v>143</v>
      </c>
      <c r="AU215" s="258" t="s">
        <v>90</v>
      </c>
      <c r="AV215" s="14" t="s">
        <v>90</v>
      </c>
      <c r="AW215" s="14" t="s">
        <v>34</v>
      </c>
      <c r="AX215" s="14" t="s">
        <v>80</v>
      </c>
      <c r="AY215" s="258" t="s">
        <v>130</v>
      </c>
    </row>
    <row r="216" s="15" customFormat="1">
      <c r="A216" s="15"/>
      <c r="B216" s="259"/>
      <c r="C216" s="260"/>
      <c r="D216" s="231" t="s">
        <v>143</v>
      </c>
      <c r="E216" s="261" t="s">
        <v>1</v>
      </c>
      <c r="F216" s="262" t="s">
        <v>147</v>
      </c>
      <c r="G216" s="260"/>
      <c r="H216" s="263">
        <v>439.45999999999998</v>
      </c>
      <c r="I216" s="264"/>
      <c r="J216" s="260"/>
      <c r="K216" s="260"/>
      <c r="L216" s="265"/>
      <c r="M216" s="266"/>
      <c r="N216" s="267"/>
      <c r="O216" s="267"/>
      <c r="P216" s="267"/>
      <c r="Q216" s="267"/>
      <c r="R216" s="267"/>
      <c r="S216" s="267"/>
      <c r="T216" s="268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9" t="s">
        <v>143</v>
      </c>
      <c r="AU216" s="269" t="s">
        <v>90</v>
      </c>
      <c r="AV216" s="15" t="s">
        <v>137</v>
      </c>
      <c r="AW216" s="15" t="s">
        <v>34</v>
      </c>
      <c r="AX216" s="15" t="s">
        <v>88</v>
      </c>
      <c r="AY216" s="269" t="s">
        <v>130</v>
      </c>
    </row>
    <row r="217" s="2" customFormat="1" ht="24.15" customHeight="1">
      <c r="A217" s="38"/>
      <c r="B217" s="39"/>
      <c r="C217" s="218" t="s">
        <v>230</v>
      </c>
      <c r="D217" s="218" t="s">
        <v>132</v>
      </c>
      <c r="E217" s="219" t="s">
        <v>385</v>
      </c>
      <c r="F217" s="220" t="s">
        <v>386</v>
      </c>
      <c r="G217" s="221" t="s">
        <v>135</v>
      </c>
      <c r="H217" s="222">
        <v>748.5</v>
      </c>
      <c r="I217" s="223"/>
      <c r="J217" s="224">
        <f>ROUND(I217*H217,2)</f>
        <v>0</v>
      </c>
      <c r="K217" s="220" t="s">
        <v>136</v>
      </c>
      <c r="L217" s="44"/>
      <c r="M217" s="225" t="s">
        <v>1</v>
      </c>
      <c r="N217" s="226" t="s">
        <v>45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137</v>
      </c>
      <c r="AT217" s="229" t="s">
        <v>132</v>
      </c>
      <c r="AU217" s="229" t="s">
        <v>90</v>
      </c>
      <c r="AY217" s="17" t="s">
        <v>130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88</v>
      </c>
      <c r="BK217" s="230">
        <f>ROUND(I217*H217,2)</f>
        <v>0</v>
      </c>
      <c r="BL217" s="17" t="s">
        <v>137</v>
      </c>
      <c r="BM217" s="229" t="s">
        <v>387</v>
      </c>
    </row>
    <row r="218" s="2" customFormat="1">
      <c r="A218" s="38"/>
      <c r="B218" s="39"/>
      <c r="C218" s="40"/>
      <c r="D218" s="231" t="s">
        <v>139</v>
      </c>
      <c r="E218" s="40"/>
      <c r="F218" s="232" t="s">
        <v>388</v>
      </c>
      <c r="G218" s="40"/>
      <c r="H218" s="40"/>
      <c r="I218" s="233"/>
      <c r="J218" s="40"/>
      <c r="K218" s="40"/>
      <c r="L218" s="44"/>
      <c r="M218" s="234"/>
      <c r="N218" s="235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139</v>
      </c>
      <c r="AU218" s="17" t="s">
        <v>90</v>
      </c>
    </row>
    <row r="219" s="2" customFormat="1">
      <c r="A219" s="38"/>
      <c r="B219" s="39"/>
      <c r="C219" s="40"/>
      <c r="D219" s="236" t="s">
        <v>141</v>
      </c>
      <c r="E219" s="40"/>
      <c r="F219" s="237" t="s">
        <v>389</v>
      </c>
      <c r="G219" s="40"/>
      <c r="H219" s="40"/>
      <c r="I219" s="233"/>
      <c r="J219" s="40"/>
      <c r="K219" s="40"/>
      <c r="L219" s="44"/>
      <c r="M219" s="234"/>
      <c r="N219" s="235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141</v>
      </c>
      <c r="AU219" s="17" t="s">
        <v>90</v>
      </c>
    </row>
    <row r="220" s="13" customFormat="1">
      <c r="A220" s="13"/>
      <c r="B220" s="238"/>
      <c r="C220" s="239"/>
      <c r="D220" s="231" t="s">
        <v>143</v>
      </c>
      <c r="E220" s="240" t="s">
        <v>1</v>
      </c>
      <c r="F220" s="241" t="s">
        <v>154</v>
      </c>
      <c r="G220" s="239"/>
      <c r="H220" s="240" t="s">
        <v>1</v>
      </c>
      <c r="I220" s="242"/>
      <c r="J220" s="239"/>
      <c r="K220" s="239"/>
      <c r="L220" s="243"/>
      <c r="M220" s="244"/>
      <c r="N220" s="245"/>
      <c r="O220" s="245"/>
      <c r="P220" s="245"/>
      <c r="Q220" s="245"/>
      <c r="R220" s="245"/>
      <c r="S220" s="245"/>
      <c r="T220" s="24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7" t="s">
        <v>143</v>
      </c>
      <c r="AU220" s="247" t="s">
        <v>90</v>
      </c>
      <c r="AV220" s="13" t="s">
        <v>88</v>
      </c>
      <c r="AW220" s="13" t="s">
        <v>34</v>
      </c>
      <c r="AX220" s="13" t="s">
        <v>80</v>
      </c>
      <c r="AY220" s="247" t="s">
        <v>130</v>
      </c>
    </row>
    <row r="221" s="14" customFormat="1">
      <c r="A221" s="14"/>
      <c r="B221" s="248"/>
      <c r="C221" s="249"/>
      <c r="D221" s="231" t="s">
        <v>143</v>
      </c>
      <c r="E221" s="250" t="s">
        <v>1</v>
      </c>
      <c r="F221" s="251" t="s">
        <v>390</v>
      </c>
      <c r="G221" s="249"/>
      <c r="H221" s="252">
        <v>748.5</v>
      </c>
      <c r="I221" s="253"/>
      <c r="J221" s="249"/>
      <c r="K221" s="249"/>
      <c r="L221" s="254"/>
      <c r="M221" s="255"/>
      <c r="N221" s="256"/>
      <c r="O221" s="256"/>
      <c r="P221" s="256"/>
      <c r="Q221" s="256"/>
      <c r="R221" s="256"/>
      <c r="S221" s="256"/>
      <c r="T221" s="257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8" t="s">
        <v>143</v>
      </c>
      <c r="AU221" s="258" t="s">
        <v>90</v>
      </c>
      <c r="AV221" s="14" t="s">
        <v>90</v>
      </c>
      <c r="AW221" s="14" t="s">
        <v>34</v>
      </c>
      <c r="AX221" s="14" t="s">
        <v>80</v>
      </c>
      <c r="AY221" s="258" t="s">
        <v>130</v>
      </c>
    </row>
    <row r="222" s="15" customFormat="1">
      <c r="A222" s="15"/>
      <c r="B222" s="259"/>
      <c r="C222" s="260"/>
      <c r="D222" s="231" t="s">
        <v>143</v>
      </c>
      <c r="E222" s="261" t="s">
        <v>1</v>
      </c>
      <c r="F222" s="262" t="s">
        <v>147</v>
      </c>
      <c r="G222" s="260"/>
      <c r="H222" s="263">
        <v>748.5</v>
      </c>
      <c r="I222" s="264"/>
      <c r="J222" s="260"/>
      <c r="K222" s="260"/>
      <c r="L222" s="265"/>
      <c r="M222" s="266"/>
      <c r="N222" s="267"/>
      <c r="O222" s="267"/>
      <c r="P222" s="267"/>
      <c r="Q222" s="267"/>
      <c r="R222" s="267"/>
      <c r="S222" s="267"/>
      <c r="T222" s="268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9" t="s">
        <v>143</v>
      </c>
      <c r="AU222" s="269" t="s">
        <v>90</v>
      </c>
      <c r="AV222" s="15" t="s">
        <v>137</v>
      </c>
      <c r="AW222" s="15" t="s">
        <v>34</v>
      </c>
      <c r="AX222" s="15" t="s">
        <v>88</v>
      </c>
      <c r="AY222" s="269" t="s">
        <v>130</v>
      </c>
    </row>
    <row r="223" s="2" customFormat="1" ht="16.5" customHeight="1">
      <c r="A223" s="38"/>
      <c r="B223" s="39"/>
      <c r="C223" s="218" t="s">
        <v>238</v>
      </c>
      <c r="D223" s="218" t="s">
        <v>132</v>
      </c>
      <c r="E223" s="219" t="s">
        <v>231</v>
      </c>
      <c r="F223" s="220" t="s">
        <v>232</v>
      </c>
      <c r="G223" s="221" t="s">
        <v>135</v>
      </c>
      <c r="H223" s="222">
        <v>2162.6999999999998</v>
      </c>
      <c r="I223" s="223"/>
      <c r="J223" s="224">
        <f>ROUND(I223*H223,2)</f>
        <v>0</v>
      </c>
      <c r="K223" s="220" t="s">
        <v>136</v>
      </c>
      <c r="L223" s="44"/>
      <c r="M223" s="225" t="s">
        <v>1</v>
      </c>
      <c r="N223" s="226" t="s">
        <v>45</v>
      </c>
      <c r="O223" s="91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137</v>
      </c>
      <c r="AT223" s="229" t="s">
        <v>132</v>
      </c>
      <c r="AU223" s="229" t="s">
        <v>90</v>
      </c>
      <c r="AY223" s="17" t="s">
        <v>130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88</v>
      </c>
      <c r="BK223" s="230">
        <f>ROUND(I223*H223,2)</f>
        <v>0</v>
      </c>
      <c r="BL223" s="17" t="s">
        <v>137</v>
      </c>
      <c r="BM223" s="229" t="s">
        <v>233</v>
      </c>
    </row>
    <row r="224" s="2" customFormat="1">
      <c r="A224" s="38"/>
      <c r="B224" s="39"/>
      <c r="C224" s="40"/>
      <c r="D224" s="231" t="s">
        <v>139</v>
      </c>
      <c r="E224" s="40"/>
      <c r="F224" s="232" t="s">
        <v>234</v>
      </c>
      <c r="G224" s="40"/>
      <c r="H224" s="40"/>
      <c r="I224" s="233"/>
      <c r="J224" s="40"/>
      <c r="K224" s="40"/>
      <c r="L224" s="44"/>
      <c r="M224" s="234"/>
      <c r="N224" s="235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139</v>
      </c>
      <c r="AU224" s="17" t="s">
        <v>90</v>
      </c>
    </row>
    <row r="225" s="2" customFormat="1">
      <c r="A225" s="38"/>
      <c r="B225" s="39"/>
      <c r="C225" s="40"/>
      <c r="D225" s="236" t="s">
        <v>141</v>
      </c>
      <c r="E225" s="40"/>
      <c r="F225" s="237" t="s">
        <v>235</v>
      </c>
      <c r="G225" s="40"/>
      <c r="H225" s="40"/>
      <c r="I225" s="233"/>
      <c r="J225" s="40"/>
      <c r="K225" s="40"/>
      <c r="L225" s="44"/>
      <c r="M225" s="234"/>
      <c r="N225" s="235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141</v>
      </c>
      <c r="AU225" s="17" t="s">
        <v>90</v>
      </c>
    </row>
    <row r="226" s="13" customFormat="1">
      <c r="A226" s="13"/>
      <c r="B226" s="238"/>
      <c r="C226" s="239"/>
      <c r="D226" s="231" t="s">
        <v>143</v>
      </c>
      <c r="E226" s="240" t="s">
        <v>1</v>
      </c>
      <c r="F226" s="241" t="s">
        <v>154</v>
      </c>
      <c r="G226" s="239"/>
      <c r="H226" s="240" t="s">
        <v>1</v>
      </c>
      <c r="I226" s="242"/>
      <c r="J226" s="239"/>
      <c r="K226" s="239"/>
      <c r="L226" s="243"/>
      <c r="M226" s="244"/>
      <c r="N226" s="245"/>
      <c r="O226" s="245"/>
      <c r="P226" s="245"/>
      <c r="Q226" s="245"/>
      <c r="R226" s="245"/>
      <c r="S226" s="245"/>
      <c r="T226" s="24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7" t="s">
        <v>143</v>
      </c>
      <c r="AU226" s="247" t="s">
        <v>90</v>
      </c>
      <c r="AV226" s="13" t="s">
        <v>88</v>
      </c>
      <c r="AW226" s="13" t="s">
        <v>34</v>
      </c>
      <c r="AX226" s="13" t="s">
        <v>80</v>
      </c>
      <c r="AY226" s="247" t="s">
        <v>130</v>
      </c>
    </row>
    <row r="227" s="14" customFormat="1">
      <c r="A227" s="14"/>
      <c r="B227" s="248"/>
      <c r="C227" s="249"/>
      <c r="D227" s="231" t="s">
        <v>143</v>
      </c>
      <c r="E227" s="250" t="s">
        <v>1</v>
      </c>
      <c r="F227" s="251" t="s">
        <v>391</v>
      </c>
      <c r="G227" s="249"/>
      <c r="H227" s="252">
        <v>1786</v>
      </c>
      <c r="I227" s="253"/>
      <c r="J227" s="249"/>
      <c r="K227" s="249"/>
      <c r="L227" s="254"/>
      <c r="M227" s="255"/>
      <c r="N227" s="256"/>
      <c r="O227" s="256"/>
      <c r="P227" s="256"/>
      <c r="Q227" s="256"/>
      <c r="R227" s="256"/>
      <c r="S227" s="256"/>
      <c r="T227" s="257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8" t="s">
        <v>143</v>
      </c>
      <c r="AU227" s="258" t="s">
        <v>90</v>
      </c>
      <c r="AV227" s="14" t="s">
        <v>90</v>
      </c>
      <c r="AW227" s="14" t="s">
        <v>34</v>
      </c>
      <c r="AX227" s="14" t="s">
        <v>80</v>
      </c>
      <c r="AY227" s="258" t="s">
        <v>130</v>
      </c>
    </row>
    <row r="228" s="14" customFormat="1">
      <c r="A228" s="14"/>
      <c r="B228" s="248"/>
      <c r="C228" s="249"/>
      <c r="D228" s="231" t="s">
        <v>143</v>
      </c>
      <c r="E228" s="250" t="s">
        <v>1</v>
      </c>
      <c r="F228" s="251" t="s">
        <v>237</v>
      </c>
      <c r="G228" s="249"/>
      <c r="H228" s="252">
        <v>376.69999999999999</v>
      </c>
      <c r="I228" s="253"/>
      <c r="J228" s="249"/>
      <c r="K228" s="249"/>
      <c r="L228" s="254"/>
      <c r="M228" s="255"/>
      <c r="N228" s="256"/>
      <c r="O228" s="256"/>
      <c r="P228" s="256"/>
      <c r="Q228" s="256"/>
      <c r="R228" s="256"/>
      <c r="S228" s="256"/>
      <c r="T228" s="25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8" t="s">
        <v>143</v>
      </c>
      <c r="AU228" s="258" t="s">
        <v>90</v>
      </c>
      <c r="AV228" s="14" t="s">
        <v>90</v>
      </c>
      <c r="AW228" s="14" t="s">
        <v>34</v>
      </c>
      <c r="AX228" s="14" t="s">
        <v>80</v>
      </c>
      <c r="AY228" s="258" t="s">
        <v>130</v>
      </c>
    </row>
    <row r="229" s="15" customFormat="1">
      <c r="A229" s="15"/>
      <c r="B229" s="259"/>
      <c r="C229" s="260"/>
      <c r="D229" s="231" t="s">
        <v>143</v>
      </c>
      <c r="E229" s="261" t="s">
        <v>1</v>
      </c>
      <c r="F229" s="262" t="s">
        <v>147</v>
      </c>
      <c r="G229" s="260"/>
      <c r="H229" s="263">
        <v>2162.6999999999998</v>
      </c>
      <c r="I229" s="264"/>
      <c r="J229" s="260"/>
      <c r="K229" s="260"/>
      <c r="L229" s="265"/>
      <c r="M229" s="266"/>
      <c r="N229" s="267"/>
      <c r="O229" s="267"/>
      <c r="P229" s="267"/>
      <c r="Q229" s="267"/>
      <c r="R229" s="267"/>
      <c r="S229" s="267"/>
      <c r="T229" s="268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9" t="s">
        <v>143</v>
      </c>
      <c r="AU229" s="269" t="s">
        <v>90</v>
      </c>
      <c r="AV229" s="15" t="s">
        <v>137</v>
      </c>
      <c r="AW229" s="15" t="s">
        <v>34</v>
      </c>
      <c r="AX229" s="15" t="s">
        <v>88</v>
      </c>
      <c r="AY229" s="269" t="s">
        <v>130</v>
      </c>
    </row>
    <row r="230" s="2" customFormat="1" ht="21.75" customHeight="1">
      <c r="A230" s="38"/>
      <c r="B230" s="39"/>
      <c r="C230" s="218" t="s">
        <v>245</v>
      </c>
      <c r="D230" s="218" t="s">
        <v>132</v>
      </c>
      <c r="E230" s="219" t="s">
        <v>239</v>
      </c>
      <c r="F230" s="220" t="s">
        <v>240</v>
      </c>
      <c r="G230" s="221" t="s">
        <v>150</v>
      </c>
      <c r="H230" s="222">
        <v>1727.5</v>
      </c>
      <c r="I230" s="223"/>
      <c r="J230" s="224">
        <f>ROUND(I230*H230,2)</f>
        <v>0</v>
      </c>
      <c r="K230" s="220" t="s">
        <v>136</v>
      </c>
      <c r="L230" s="44"/>
      <c r="M230" s="225" t="s">
        <v>1</v>
      </c>
      <c r="N230" s="226" t="s">
        <v>45</v>
      </c>
      <c r="O230" s="91"/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137</v>
      </c>
      <c r="AT230" s="229" t="s">
        <v>132</v>
      </c>
      <c r="AU230" s="229" t="s">
        <v>90</v>
      </c>
      <c r="AY230" s="17" t="s">
        <v>130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88</v>
      </c>
      <c r="BK230" s="230">
        <f>ROUND(I230*H230,2)</f>
        <v>0</v>
      </c>
      <c r="BL230" s="17" t="s">
        <v>137</v>
      </c>
      <c r="BM230" s="229" t="s">
        <v>241</v>
      </c>
    </row>
    <row r="231" s="2" customFormat="1">
      <c r="A231" s="38"/>
      <c r="B231" s="39"/>
      <c r="C231" s="40"/>
      <c r="D231" s="231" t="s">
        <v>139</v>
      </c>
      <c r="E231" s="40"/>
      <c r="F231" s="232" t="s">
        <v>242</v>
      </c>
      <c r="G231" s="40"/>
      <c r="H231" s="40"/>
      <c r="I231" s="233"/>
      <c r="J231" s="40"/>
      <c r="K231" s="40"/>
      <c r="L231" s="44"/>
      <c r="M231" s="234"/>
      <c r="N231" s="235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139</v>
      </c>
      <c r="AU231" s="17" t="s">
        <v>90</v>
      </c>
    </row>
    <row r="232" s="2" customFormat="1">
      <c r="A232" s="38"/>
      <c r="B232" s="39"/>
      <c r="C232" s="40"/>
      <c r="D232" s="236" t="s">
        <v>141</v>
      </c>
      <c r="E232" s="40"/>
      <c r="F232" s="237" t="s">
        <v>243</v>
      </c>
      <c r="G232" s="40"/>
      <c r="H232" s="40"/>
      <c r="I232" s="233"/>
      <c r="J232" s="40"/>
      <c r="K232" s="40"/>
      <c r="L232" s="44"/>
      <c r="M232" s="234"/>
      <c r="N232" s="235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141</v>
      </c>
      <c r="AU232" s="17" t="s">
        <v>90</v>
      </c>
    </row>
    <row r="233" s="13" customFormat="1">
      <c r="A233" s="13"/>
      <c r="B233" s="238"/>
      <c r="C233" s="239"/>
      <c r="D233" s="231" t="s">
        <v>143</v>
      </c>
      <c r="E233" s="240" t="s">
        <v>1</v>
      </c>
      <c r="F233" s="241" t="s">
        <v>154</v>
      </c>
      <c r="G233" s="239"/>
      <c r="H233" s="240" t="s">
        <v>1</v>
      </c>
      <c r="I233" s="242"/>
      <c r="J233" s="239"/>
      <c r="K233" s="239"/>
      <c r="L233" s="243"/>
      <c r="M233" s="244"/>
      <c r="N233" s="245"/>
      <c r="O233" s="245"/>
      <c r="P233" s="245"/>
      <c r="Q233" s="245"/>
      <c r="R233" s="245"/>
      <c r="S233" s="245"/>
      <c r="T233" s="24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7" t="s">
        <v>143</v>
      </c>
      <c r="AU233" s="247" t="s">
        <v>90</v>
      </c>
      <c r="AV233" s="13" t="s">
        <v>88</v>
      </c>
      <c r="AW233" s="13" t="s">
        <v>34</v>
      </c>
      <c r="AX233" s="13" t="s">
        <v>80</v>
      </c>
      <c r="AY233" s="247" t="s">
        <v>130</v>
      </c>
    </row>
    <row r="234" s="14" customFormat="1">
      <c r="A234" s="14"/>
      <c r="B234" s="248"/>
      <c r="C234" s="249"/>
      <c r="D234" s="231" t="s">
        <v>143</v>
      </c>
      <c r="E234" s="250" t="s">
        <v>1</v>
      </c>
      <c r="F234" s="251" t="s">
        <v>392</v>
      </c>
      <c r="G234" s="249"/>
      <c r="H234" s="252">
        <v>1727.5</v>
      </c>
      <c r="I234" s="253"/>
      <c r="J234" s="249"/>
      <c r="K234" s="249"/>
      <c r="L234" s="254"/>
      <c r="M234" s="255"/>
      <c r="N234" s="256"/>
      <c r="O234" s="256"/>
      <c r="P234" s="256"/>
      <c r="Q234" s="256"/>
      <c r="R234" s="256"/>
      <c r="S234" s="256"/>
      <c r="T234" s="257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8" t="s">
        <v>143</v>
      </c>
      <c r="AU234" s="258" t="s">
        <v>90</v>
      </c>
      <c r="AV234" s="14" t="s">
        <v>90</v>
      </c>
      <c r="AW234" s="14" t="s">
        <v>34</v>
      </c>
      <c r="AX234" s="14" t="s">
        <v>80</v>
      </c>
      <c r="AY234" s="258" t="s">
        <v>130</v>
      </c>
    </row>
    <row r="235" s="15" customFormat="1">
      <c r="A235" s="15"/>
      <c r="B235" s="259"/>
      <c r="C235" s="260"/>
      <c r="D235" s="231" t="s">
        <v>143</v>
      </c>
      <c r="E235" s="261" t="s">
        <v>1</v>
      </c>
      <c r="F235" s="262" t="s">
        <v>147</v>
      </c>
      <c r="G235" s="260"/>
      <c r="H235" s="263">
        <v>1727.5</v>
      </c>
      <c r="I235" s="264"/>
      <c r="J235" s="260"/>
      <c r="K235" s="260"/>
      <c r="L235" s="265"/>
      <c r="M235" s="266"/>
      <c r="N235" s="267"/>
      <c r="O235" s="267"/>
      <c r="P235" s="267"/>
      <c r="Q235" s="267"/>
      <c r="R235" s="267"/>
      <c r="S235" s="267"/>
      <c r="T235" s="268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9" t="s">
        <v>143</v>
      </c>
      <c r="AU235" s="269" t="s">
        <v>90</v>
      </c>
      <c r="AV235" s="15" t="s">
        <v>137</v>
      </c>
      <c r="AW235" s="15" t="s">
        <v>34</v>
      </c>
      <c r="AX235" s="15" t="s">
        <v>88</v>
      </c>
      <c r="AY235" s="269" t="s">
        <v>130</v>
      </c>
    </row>
    <row r="236" s="2" customFormat="1" ht="16.5" customHeight="1">
      <c r="A236" s="38"/>
      <c r="B236" s="39"/>
      <c r="C236" s="218" t="s">
        <v>255</v>
      </c>
      <c r="D236" s="218" t="s">
        <v>132</v>
      </c>
      <c r="E236" s="219" t="s">
        <v>246</v>
      </c>
      <c r="F236" s="220" t="s">
        <v>247</v>
      </c>
      <c r="G236" s="221" t="s">
        <v>248</v>
      </c>
      <c r="H236" s="222">
        <v>53</v>
      </c>
      <c r="I236" s="223"/>
      <c r="J236" s="224">
        <f>ROUND(I236*H236,2)</f>
        <v>0</v>
      </c>
      <c r="K236" s="220" t="s">
        <v>1</v>
      </c>
      <c r="L236" s="44"/>
      <c r="M236" s="225" t="s">
        <v>1</v>
      </c>
      <c r="N236" s="226" t="s">
        <v>45</v>
      </c>
      <c r="O236" s="91"/>
      <c r="P236" s="227">
        <f>O236*H236</f>
        <v>0</v>
      </c>
      <c r="Q236" s="227">
        <v>0.00014880000000000001</v>
      </c>
      <c r="R236" s="227">
        <f>Q236*H236</f>
        <v>0.0078864</v>
      </c>
      <c r="S236" s="227">
        <v>0</v>
      </c>
      <c r="T236" s="22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137</v>
      </c>
      <c r="AT236" s="229" t="s">
        <v>132</v>
      </c>
      <c r="AU236" s="229" t="s">
        <v>90</v>
      </c>
      <c r="AY236" s="17" t="s">
        <v>130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88</v>
      </c>
      <c r="BK236" s="230">
        <f>ROUND(I236*H236,2)</f>
        <v>0</v>
      </c>
      <c r="BL236" s="17" t="s">
        <v>137</v>
      </c>
      <c r="BM236" s="229" t="s">
        <v>249</v>
      </c>
    </row>
    <row r="237" s="2" customFormat="1">
      <c r="A237" s="38"/>
      <c r="B237" s="39"/>
      <c r="C237" s="40"/>
      <c r="D237" s="231" t="s">
        <v>139</v>
      </c>
      <c r="E237" s="40"/>
      <c r="F237" s="232" t="s">
        <v>250</v>
      </c>
      <c r="G237" s="40"/>
      <c r="H237" s="40"/>
      <c r="I237" s="233"/>
      <c r="J237" s="40"/>
      <c r="K237" s="40"/>
      <c r="L237" s="44"/>
      <c r="M237" s="234"/>
      <c r="N237" s="235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139</v>
      </c>
      <c r="AU237" s="17" t="s">
        <v>90</v>
      </c>
    </row>
    <row r="238" s="2" customFormat="1">
      <c r="A238" s="38"/>
      <c r="B238" s="39"/>
      <c r="C238" s="40"/>
      <c r="D238" s="231" t="s">
        <v>251</v>
      </c>
      <c r="E238" s="40"/>
      <c r="F238" s="270" t="s">
        <v>252</v>
      </c>
      <c r="G238" s="40"/>
      <c r="H238" s="40"/>
      <c r="I238" s="233"/>
      <c r="J238" s="40"/>
      <c r="K238" s="40"/>
      <c r="L238" s="44"/>
      <c r="M238" s="234"/>
      <c r="N238" s="235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251</v>
      </c>
      <c r="AU238" s="17" t="s">
        <v>90</v>
      </c>
    </row>
    <row r="239" s="13" customFormat="1">
      <c r="A239" s="13"/>
      <c r="B239" s="238"/>
      <c r="C239" s="239"/>
      <c r="D239" s="231" t="s">
        <v>143</v>
      </c>
      <c r="E239" s="240" t="s">
        <v>1</v>
      </c>
      <c r="F239" s="241" t="s">
        <v>253</v>
      </c>
      <c r="G239" s="239"/>
      <c r="H239" s="240" t="s">
        <v>1</v>
      </c>
      <c r="I239" s="242"/>
      <c r="J239" s="239"/>
      <c r="K239" s="239"/>
      <c r="L239" s="243"/>
      <c r="M239" s="244"/>
      <c r="N239" s="245"/>
      <c r="O239" s="245"/>
      <c r="P239" s="245"/>
      <c r="Q239" s="245"/>
      <c r="R239" s="245"/>
      <c r="S239" s="245"/>
      <c r="T239" s="24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7" t="s">
        <v>143</v>
      </c>
      <c r="AU239" s="247" t="s">
        <v>90</v>
      </c>
      <c r="AV239" s="13" t="s">
        <v>88</v>
      </c>
      <c r="AW239" s="13" t="s">
        <v>34</v>
      </c>
      <c r="AX239" s="13" t="s">
        <v>80</v>
      </c>
      <c r="AY239" s="247" t="s">
        <v>130</v>
      </c>
    </row>
    <row r="240" s="14" customFormat="1">
      <c r="A240" s="14"/>
      <c r="B240" s="248"/>
      <c r="C240" s="249"/>
      <c r="D240" s="231" t="s">
        <v>143</v>
      </c>
      <c r="E240" s="250" t="s">
        <v>1</v>
      </c>
      <c r="F240" s="251" t="s">
        <v>393</v>
      </c>
      <c r="G240" s="249"/>
      <c r="H240" s="252">
        <v>53</v>
      </c>
      <c r="I240" s="253"/>
      <c r="J240" s="249"/>
      <c r="K240" s="249"/>
      <c r="L240" s="254"/>
      <c r="M240" s="255"/>
      <c r="N240" s="256"/>
      <c r="O240" s="256"/>
      <c r="P240" s="256"/>
      <c r="Q240" s="256"/>
      <c r="R240" s="256"/>
      <c r="S240" s="256"/>
      <c r="T240" s="257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8" t="s">
        <v>143</v>
      </c>
      <c r="AU240" s="258" t="s">
        <v>90</v>
      </c>
      <c r="AV240" s="14" t="s">
        <v>90</v>
      </c>
      <c r="AW240" s="14" t="s">
        <v>34</v>
      </c>
      <c r="AX240" s="14" t="s">
        <v>80</v>
      </c>
      <c r="AY240" s="258" t="s">
        <v>130</v>
      </c>
    </row>
    <row r="241" s="15" customFormat="1">
      <c r="A241" s="15"/>
      <c r="B241" s="259"/>
      <c r="C241" s="260"/>
      <c r="D241" s="231" t="s">
        <v>143</v>
      </c>
      <c r="E241" s="261" t="s">
        <v>1</v>
      </c>
      <c r="F241" s="262" t="s">
        <v>147</v>
      </c>
      <c r="G241" s="260"/>
      <c r="H241" s="263">
        <v>53</v>
      </c>
      <c r="I241" s="264"/>
      <c r="J241" s="260"/>
      <c r="K241" s="260"/>
      <c r="L241" s="265"/>
      <c r="M241" s="266"/>
      <c r="N241" s="267"/>
      <c r="O241" s="267"/>
      <c r="P241" s="267"/>
      <c r="Q241" s="267"/>
      <c r="R241" s="267"/>
      <c r="S241" s="267"/>
      <c r="T241" s="268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69" t="s">
        <v>143</v>
      </c>
      <c r="AU241" s="269" t="s">
        <v>90</v>
      </c>
      <c r="AV241" s="15" t="s">
        <v>137</v>
      </c>
      <c r="AW241" s="15" t="s">
        <v>34</v>
      </c>
      <c r="AX241" s="15" t="s">
        <v>88</v>
      </c>
      <c r="AY241" s="269" t="s">
        <v>130</v>
      </c>
    </row>
    <row r="242" s="2" customFormat="1" ht="16.5" customHeight="1">
      <c r="A242" s="38"/>
      <c r="B242" s="39"/>
      <c r="C242" s="271" t="s">
        <v>268</v>
      </c>
      <c r="D242" s="271" t="s">
        <v>256</v>
      </c>
      <c r="E242" s="272" t="s">
        <v>257</v>
      </c>
      <c r="F242" s="273" t="s">
        <v>258</v>
      </c>
      <c r="G242" s="274" t="s">
        <v>135</v>
      </c>
      <c r="H242" s="275">
        <v>33.093000000000004</v>
      </c>
      <c r="I242" s="276"/>
      <c r="J242" s="277">
        <f>ROUND(I242*H242,2)</f>
        <v>0</v>
      </c>
      <c r="K242" s="273" t="s">
        <v>1</v>
      </c>
      <c r="L242" s="278"/>
      <c r="M242" s="279" t="s">
        <v>1</v>
      </c>
      <c r="N242" s="280" t="s">
        <v>45</v>
      </c>
      <c r="O242" s="91"/>
      <c r="P242" s="227">
        <f>O242*H242</f>
        <v>0</v>
      </c>
      <c r="Q242" s="227">
        <v>0</v>
      </c>
      <c r="R242" s="227">
        <f>Q242*H242</f>
        <v>0</v>
      </c>
      <c r="S242" s="227">
        <v>0</v>
      </c>
      <c r="T242" s="22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194</v>
      </c>
      <c r="AT242" s="229" t="s">
        <v>256</v>
      </c>
      <c r="AU242" s="229" t="s">
        <v>90</v>
      </c>
      <c r="AY242" s="17" t="s">
        <v>130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88</v>
      </c>
      <c r="BK242" s="230">
        <f>ROUND(I242*H242,2)</f>
        <v>0</v>
      </c>
      <c r="BL242" s="17" t="s">
        <v>137</v>
      </c>
      <c r="BM242" s="229" t="s">
        <v>259</v>
      </c>
    </row>
    <row r="243" s="2" customFormat="1">
      <c r="A243" s="38"/>
      <c r="B243" s="39"/>
      <c r="C243" s="40"/>
      <c r="D243" s="231" t="s">
        <v>139</v>
      </c>
      <c r="E243" s="40"/>
      <c r="F243" s="232" t="s">
        <v>260</v>
      </c>
      <c r="G243" s="40"/>
      <c r="H243" s="40"/>
      <c r="I243" s="233"/>
      <c r="J243" s="40"/>
      <c r="K243" s="40"/>
      <c r="L243" s="44"/>
      <c r="M243" s="234"/>
      <c r="N243" s="235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139</v>
      </c>
      <c r="AU243" s="17" t="s">
        <v>90</v>
      </c>
    </row>
    <row r="244" s="2" customFormat="1">
      <c r="A244" s="38"/>
      <c r="B244" s="39"/>
      <c r="C244" s="40"/>
      <c r="D244" s="231" t="s">
        <v>251</v>
      </c>
      <c r="E244" s="40"/>
      <c r="F244" s="270" t="s">
        <v>261</v>
      </c>
      <c r="G244" s="40"/>
      <c r="H244" s="40"/>
      <c r="I244" s="233"/>
      <c r="J244" s="40"/>
      <c r="K244" s="40"/>
      <c r="L244" s="44"/>
      <c r="M244" s="234"/>
      <c r="N244" s="235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251</v>
      </c>
      <c r="AU244" s="17" t="s">
        <v>90</v>
      </c>
    </row>
    <row r="245" s="13" customFormat="1">
      <c r="A245" s="13"/>
      <c r="B245" s="238"/>
      <c r="C245" s="239"/>
      <c r="D245" s="231" t="s">
        <v>143</v>
      </c>
      <c r="E245" s="240" t="s">
        <v>1</v>
      </c>
      <c r="F245" s="241" t="s">
        <v>394</v>
      </c>
      <c r="G245" s="239"/>
      <c r="H245" s="240" t="s">
        <v>1</v>
      </c>
      <c r="I245" s="242"/>
      <c r="J245" s="239"/>
      <c r="K245" s="239"/>
      <c r="L245" s="243"/>
      <c r="M245" s="244"/>
      <c r="N245" s="245"/>
      <c r="O245" s="245"/>
      <c r="P245" s="245"/>
      <c r="Q245" s="245"/>
      <c r="R245" s="245"/>
      <c r="S245" s="245"/>
      <c r="T245" s="24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7" t="s">
        <v>143</v>
      </c>
      <c r="AU245" s="247" t="s">
        <v>90</v>
      </c>
      <c r="AV245" s="13" t="s">
        <v>88</v>
      </c>
      <c r="AW245" s="13" t="s">
        <v>34</v>
      </c>
      <c r="AX245" s="13" t="s">
        <v>80</v>
      </c>
      <c r="AY245" s="247" t="s">
        <v>130</v>
      </c>
    </row>
    <row r="246" s="13" customFormat="1">
      <c r="A246" s="13"/>
      <c r="B246" s="238"/>
      <c r="C246" s="239"/>
      <c r="D246" s="231" t="s">
        <v>143</v>
      </c>
      <c r="E246" s="240" t="s">
        <v>1</v>
      </c>
      <c r="F246" s="241" t="s">
        <v>263</v>
      </c>
      <c r="G246" s="239"/>
      <c r="H246" s="240" t="s">
        <v>1</v>
      </c>
      <c r="I246" s="242"/>
      <c r="J246" s="239"/>
      <c r="K246" s="239"/>
      <c r="L246" s="243"/>
      <c r="M246" s="244"/>
      <c r="N246" s="245"/>
      <c r="O246" s="245"/>
      <c r="P246" s="245"/>
      <c r="Q246" s="245"/>
      <c r="R246" s="245"/>
      <c r="S246" s="245"/>
      <c r="T246" s="24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7" t="s">
        <v>143</v>
      </c>
      <c r="AU246" s="247" t="s">
        <v>90</v>
      </c>
      <c r="AV246" s="13" t="s">
        <v>88</v>
      </c>
      <c r="AW246" s="13" t="s">
        <v>34</v>
      </c>
      <c r="AX246" s="13" t="s">
        <v>80</v>
      </c>
      <c r="AY246" s="247" t="s">
        <v>130</v>
      </c>
    </row>
    <row r="247" s="13" customFormat="1">
      <c r="A247" s="13"/>
      <c r="B247" s="238"/>
      <c r="C247" s="239"/>
      <c r="D247" s="231" t="s">
        <v>143</v>
      </c>
      <c r="E247" s="240" t="s">
        <v>1</v>
      </c>
      <c r="F247" s="241" t="s">
        <v>264</v>
      </c>
      <c r="G247" s="239"/>
      <c r="H247" s="240" t="s">
        <v>1</v>
      </c>
      <c r="I247" s="242"/>
      <c r="J247" s="239"/>
      <c r="K247" s="239"/>
      <c r="L247" s="243"/>
      <c r="M247" s="244"/>
      <c r="N247" s="245"/>
      <c r="O247" s="245"/>
      <c r="P247" s="245"/>
      <c r="Q247" s="245"/>
      <c r="R247" s="245"/>
      <c r="S247" s="245"/>
      <c r="T247" s="24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7" t="s">
        <v>143</v>
      </c>
      <c r="AU247" s="247" t="s">
        <v>90</v>
      </c>
      <c r="AV247" s="13" t="s">
        <v>88</v>
      </c>
      <c r="AW247" s="13" t="s">
        <v>34</v>
      </c>
      <c r="AX247" s="13" t="s">
        <v>80</v>
      </c>
      <c r="AY247" s="247" t="s">
        <v>130</v>
      </c>
    </row>
    <row r="248" s="14" customFormat="1">
      <c r="A248" s="14"/>
      <c r="B248" s="248"/>
      <c r="C248" s="249"/>
      <c r="D248" s="231" t="s">
        <v>143</v>
      </c>
      <c r="E248" s="250" t="s">
        <v>1</v>
      </c>
      <c r="F248" s="251" t="s">
        <v>395</v>
      </c>
      <c r="G248" s="249"/>
      <c r="H248" s="252">
        <v>33.093000000000004</v>
      </c>
      <c r="I248" s="253"/>
      <c r="J248" s="249"/>
      <c r="K248" s="249"/>
      <c r="L248" s="254"/>
      <c r="M248" s="255"/>
      <c r="N248" s="256"/>
      <c r="O248" s="256"/>
      <c r="P248" s="256"/>
      <c r="Q248" s="256"/>
      <c r="R248" s="256"/>
      <c r="S248" s="256"/>
      <c r="T248" s="257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8" t="s">
        <v>143</v>
      </c>
      <c r="AU248" s="258" t="s">
        <v>90</v>
      </c>
      <c r="AV248" s="14" t="s">
        <v>90</v>
      </c>
      <c r="AW248" s="14" t="s">
        <v>34</v>
      </c>
      <c r="AX248" s="14" t="s">
        <v>80</v>
      </c>
      <c r="AY248" s="258" t="s">
        <v>130</v>
      </c>
    </row>
    <row r="249" s="15" customFormat="1">
      <c r="A249" s="15"/>
      <c r="B249" s="259"/>
      <c r="C249" s="260"/>
      <c r="D249" s="231" t="s">
        <v>143</v>
      </c>
      <c r="E249" s="261" t="s">
        <v>1</v>
      </c>
      <c r="F249" s="262" t="s">
        <v>147</v>
      </c>
      <c r="G249" s="260"/>
      <c r="H249" s="263">
        <v>33.093000000000004</v>
      </c>
      <c r="I249" s="264"/>
      <c r="J249" s="260"/>
      <c r="K249" s="260"/>
      <c r="L249" s="265"/>
      <c r="M249" s="266"/>
      <c r="N249" s="267"/>
      <c r="O249" s="267"/>
      <c r="P249" s="267"/>
      <c r="Q249" s="267"/>
      <c r="R249" s="267"/>
      <c r="S249" s="267"/>
      <c r="T249" s="268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9" t="s">
        <v>143</v>
      </c>
      <c r="AU249" s="269" t="s">
        <v>90</v>
      </c>
      <c r="AV249" s="15" t="s">
        <v>137</v>
      </c>
      <c r="AW249" s="15" t="s">
        <v>34</v>
      </c>
      <c r="AX249" s="15" t="s">
        <v>88</v>
      </c>
      <c r="AY249" s="269" t="s">
        <v>130</v>
      </c>
    </row>
    <row r="250" s="12" customFormat="1" ht="22.8" customHeight="1">
      <c r="A250" s="12"/>
      <c r="B250" s="202"/>
      <c r="C250" s="203"/>
      <c r="D250" s="204" t="s">
        <v>79</v>
      </c>
      <c r="E250" s="216" t="s">
        <v>90</v>
      </c>
      <c r="F250" s="216" t="s">
        <v>266</v>
      </c>
      <c r="G250" s="203"/>
      <c r="H250" s="203"/>
      <c r="I250" s="206"/>
      <c r="J250" s="217">
        <f>BK250</f>
        <v>0</v>
      </c>
      <c r="K250" s="203"/>
      <c r="L250" s="208"/>
      <c r="M250" s="209"/>
      <c r="N250" s="210"/>
      <c r="O250" s="210"/>
      <c r="P250" s="211">
        <f>SUM(P251:P255)</f>
        <v>0</v>
      </c>
      <c r="Q250" s="210"/>
      <c r="R250" s="211">
        <f>SUM(R251:R255)</f>
        <v>12.341249399999999</v>
      </c>
      <c r="S250" s="210"/>
      <c r="T250" s="212">
        <f>SUM(T251:T255)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13" t="s">
        <v>88</v>
      </c>
      <c r="AT250" s="214" t="s">
        <v>79</v>
      </c>
      <c r="AU250" s="214" t="s">
        <v>88</v>
      </c>
      <c r="AY250" s="213" t="s">
        <v>130</v>
      </c>
      <c r="BK250" s="215">
        <f>SUM(BK251:BK255)</f>
        <v>0</v>
      </c>
    </row>
    <row r="251" s="2" customFormat="1" ht="24.15" customHeight="1">
      <c r="A251" s="38"/>
      <c r="B251" s="39"/>
      <c r="C251" s="218" t="s">
        <v>277</v>
      </c>
      <c r="D251" s="218" t="s">
        <v>132</v>
      </c>
      <c r="E251" s="219" t="s">
        <v>396</v>
      </c>
      <c r="F251" s="220" t="s">
        <v>397</v>
      </c>
      <c r="G251" s="221" t="s">
        <v>398</v>
      </c>
      <c r="H251" s="222">
        <v>43</v>
      </c>
      <c r="I251" s="223"/>
      <c r="J251" s="224">
        <f>ROUND(I251*H251,2)</f>
        <v>0</v>
      </c>
      <c r="K251" s="220" t="s">
        <v>136</v>
      </c>
      <c r="L251" s="44"/>
      <c r="M251" s="225" t="s">
        <v>1</v>
      </c>
      <c r="N251" s="226" t="s">
        <v>45</v>
      </c>
      <c r="O251" s="91"/>
      <c r="P251" s="227">
        <f>O251*H251</f>
        <v>0</v>
      </c>
      <c r="Q251" s="227">
        <v>0.28700579999999998</v>
      </c>
      <c r="R251" s="227">
        <f>Q251*H251</f>
        <v>12.341249399999999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137</v>
      </c>
      <c r="AT251" s="229" t="s">
        <v>132</v>
      </c>
      <c r="AU251" s="229" t="s">
        <v>90</v>
      </c>
      <c r="AY251" s="17" t="s">
        <v>130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88</v>
      </c>
      <c r="BK251" s="230">
        <f>ROUND(I251*H251,2)</f>
        <v>0</v>
      </c>
      <c r="BL251" s="17" t="s">
        <v>137</v>
      </c>
      <c r="BM251" s="229" t="s">
        <v>399</v>
      </c>
    </row>
    <row r="252" s="2" customFormat="1">
      <c r="A252" s="38"/>
      <c r="B252" s="39"/>
      <c r="C252" s="40"/>
      <c r="D252" s="231" t="s">
        <v>139</v>
      </c>
      <c r="E252" s="40"/>
      <c r="F252" s="232" t="s">
        <v>400</v>
      </c>
      <c r="G252" s="40"/>
      <c r="H252" s="40"/>
      <c r="I252" s="233"/>
      <c r="J252" s="40"/>
      <c r="K252" s="40"/>
      <c r="L252" s="44"/>
      <c r="M252" s="234"/>
      <c r="N252" s="235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139</v>
      </c>
      <c r="AU252" s="17" t="s">
        <v>90</v>
      </c>
    </row>
    <row r="253" s="2" customFormat="1">
      <c r="A253" s="38"/>
      <c r="B253" s="39"/>
      <c r="C253" s="40"/>
      <c r="D253" s="236" t="s">
        <v>141</v>
      </c>
      <c r="E253" s="40"/>
      <c r="F253" s="237" t="s">
        <v>401</v>
      </c>
      <c r="G253" s="40"/>
      <c r="H253" s="40"/>
      <c r="I253" s="233"/>
      <c r="J253" s="40"/>
      <c r="K253" s="40"/>
      <c r="L253" s="44"/>
      <c r="M253" s="234"/>
      <c r="N253" s="235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141</v>
      </c>
      <c r="AU253" s="17" t="s">
        <v>90</v>
      </c>
    </row>
    <row r="254" s="13" customFormat="1">
      <c r="A254" s="13"/>
      <c r="B254" s="238"/>
      <c r="C254" s="239"/>
      <c r="D254" s="231" t="s">
        <v>143</v>
      </c>
      <c r="E254" s="240" t="s">
        <v>1</v>
      </c>
      <c r="F254" s="241" t="s">
        <v>402</v>
      </c>
      <c r="G254" s="239"/>
      <c r="H254" s="240" t="s">
        <v>1</v>
      </c>
      <c r="I254" s="242"/>
      <c r="J254" s="239"/>
      <c r="K254" s="239"/>
      <c r="L254" s="243"/>
      <c r="M254" s="244"/>
      <c r="N254" s="245"/>
      <c r="O254" s="245"/>
      <c r="P254" s="245"/>
      <c r="Q254" s="245"/>
      <c r="R254" s="245"/>
      <c r="S254" s="245"/>
      <c r="T254" s="24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7" t="s">
        <v>143</v>
      </c>
      <c r="AU254" s="247" t="s">
        <v>90</v>
      </c>
      <c r="AV254" s="13" t="s">
        <v>88</v>
      </c>
      <c r="AW254" s="13" t="s">
        <v>34</v>
      </c>
      <c r="AX254" s="13" t="s">
        <v>80</v>
      </c>
      <c r="AY254" s="247" t="s">
        <v>130</v>
      </c>
    </row>
    <row r="255" s="14" customFormat="1">
      <c r="A255" s="14"/>
      <c r="B255" s="248"/>
      <c r="C255" s="249"/>
      <c r="D255" s="231" t="s">
        <v>143</v>
      </c>
      <c r="E255" s="250" t="s">
        <v>1</v>
      </c>
      <c r="F255" s="251" t="s">
        <v>403</v>
      </c>
      <c r="G255" s="249"/>
      <c r="H255" s="252">
        <v>43</v>
      </c>
      <c r="I255" s="253"/>
      <c r="J255" s="249"/>
      <c r="K255" s="249"/>
      <c r="L255" s="254"/>
      <c r="M255" s="255"/>
      <c r="N255" s="256"/>
      <c r="O255" s="256"/>
      <c r="P255" s="256"/>
      <c r="Q255" s="256"/>
      <c r="R255" s="256"/>
      <c r="S255" s="256"/>
      <c r="T255" s="257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8" t="s">
        <v>143</v>
      </c>
      <c r="AU255" s="258" t="s">
        <v>90</v>
      </c>
      <c r="AV255" s="14" t="s">
        <v>90</v>
      </c>
      <c r="AW255" s="14" t="s">
        <v>34</v>
      </c>
      <c r="AX255" s="14" t="s">
        <v>88</v>
      </c>
      <c r="AY255" s="258" t="s">
        <v>130</v>
      </c>
    </row>
    <row r="256" s="12" customFormat="1" ht="22.8" customHeight="1">
      <c r="A256" s="12"/>
      <c r="B256" s="202"/>
      <c r="C256" s="203"/>
      <c r="D256" s="204" t="s">
        <v>79</v>
      </c>
      <c r="E256" s="216" t="s">
        <v>157</v>
      </c>
      <c r="F256" s="216" t="s">
        <v>404</v>
      </c>
      <c r="G256" s="203"/>
      <c r="H256" s="203"/>
      <c r="I256" s="206"/>
      <c r="J256" s="217">
        <f>BK256</f>
        <v>0</v>
      </c>
      <c r="K256" s="203"/>
      <c r="L256" s="208"/>
      <c r="M256" s="209"/>
      <c r="N256" s="210"/>
      <c r="O256" s="210"/>
      <c r="P256" s="211">
        <f>SUM(P257:P322)</f>
        <v>0</v>
      </c>
      <c r="Q256" s="210"/>
      <c r="R256" s="211">
        <f>SUM(R257:R322)</f>
        <v>2.1269380680099998</v>
      </c>
      <c r="S256" s="210"/>
      <c r="T256" s="212">
        <f>SUM(T257:T322)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3" t="s">
        <v>88</v>
      </c>
      <c r="AT256" s="214" t="s">
        <v>79</v>
      </c>
      <c r="AU256" s="214" t="s">
        <v>88</v>
      </c>
      <c r="AY256" s="213" t="s">
        <v>130</v>
      </c>
      <c r="BK256" s="215">
        <f>SUM(BK257:BK322)</f>
        <v>0</v>
      </c>
    </row>
    <row r="257" s="2" customFormat="1" ht="16.5" customHeight="1">
      <c r="A257" s="38"/>
      <c r="B257" s="39"/>
      <c r="C257" s="218" t="s">
        <v>288</v>
      </c>
      <c r="D257" s="218" t="s">
        <v>132</v>
      </c>
      <c r="E257" s="219" t="s">
        <v>405</v>
      </c>
      <c r="F257" s="220" t="s">
        <v>406</v>
      </c>
      <c r="G257" s="221" t="s">
        <v>135</v>
      </c>
      <c r="H257" s="222">
        <v>27.936</v>
      </c>
      <c r="I257" s="223"/>
      <c r="J257" s="224">
        <f>ROUND(I257*H257,2)</f>
        <v>0</v>
      </c>
      <c r="K257" s="220" t="s">
        <v>136</v>
      </c>
      <c r="L257" s="44"/>
      <c r="M257" s="225" t="s">
        <v>1</v>
      </c>
      <c r="N257" s="226" t="s">
        <v>45</v>
      </c>
      <c r="O257" s="91"/>
      <c r="P257" s="227">
        <f>O257*H257</f>
        <v>0</v>
      </c>
      <c r="Q257" s="227">
        <v>0</v>
      </c>
      <c r="R257" s="227">
        <f>Q257*H257</f>
        <v>0</v>
      </c>
      <c r="S257" s="227">
        <v>0</v>
      </c>
      <c r="T257" s="22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9" t="s">
        <v>137</v>
      </c>
      <c r="AT257" s="229" t="s">
        <v>132</v>
      </c>
      <c r="AU257" s="229" t="s">
        <v>90</v>
      </c>
      <c r="AY257" s="17" t="s">
        <v>130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17" t="s">
        <v>88</v>
      </c>
      <c r="BK257" s="230">
        <f>ROUND(I257*H257,2)</f>
        <v>0</v>
      </c>
      <c r="BL257" s="17" t="s">
        <v>137</v>
      </c>
      <c r="BM257" s="229" t="s">
        <v>407</v>
      </c>
    </row>
    <row r="258" s="2" customFormat="1">
      <c r="A258" s="38"/>
      <c r="B258" s="39"/>
      <c r="C258" s="40"/>
      <c r="D258" s="231" t="s">
        <v>139</v>
      </c>
      <c r="E258" s="40"/>
      <c r="F258" s="232" t="s">
        <v>408</v>
      </c>
      <c r="G258" s="40"/>
      <c r="H258" s="40"/>
      <c r="I258" s="233"/>
      <c r="J258" s="40"/>
      <c r="K258" s="40"/>
      <c r="L258" s="44"/>
      <c r="M258" s="234"/>
      <c r="N258" s="235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139</v>
      </c>
      <c r="AU258" s="17" t="s">
        <v>90</v>
      </c>
    </row>
    <row r="259" s="2" customFormat="1">
      <c r="A259" s="38"/>
      <c r="B259" s="39"/>
      <c r="C259" s="40"/>
      <c r="D259" s="236" t="s">
        <v>141</v>
      </c>
      <c r="E259" s="40"/>
      <c r="F259" s="237" t="s">
        <v>409</v>
      </c>
      <c r="G259" s="40"/>
      <c r="H259" s="40"/>
      <c r="I259" s="233"/>
      <c r="J259" s="40"/>
      <c r="K259" s="40"/>
      <c r="L259" s="44"/>
      <c r="M259" s="234"/>
      <c r="N259" s="235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141</v>
      </c>
      <c r="AU259" s="17" t="s">
        <v>90</v>
      </c>
    </row>
    <row r="260" s="13" customFormat="1">
      <c r="A260" s="13"/>
      <c r="B260" s="238"/>
      <c r="C260" s="239"/>
      <c r="D260" s="231" t="s">
        <v>143</v>
      </c>
      <c r="E260" s="240" t="s">
        <v>1</v>
      </c>
      <c r="F260" s="241" t="s">
        <v>410</v>
      </c>
      <c r="G260" s="239"/>
      <c r="H260" s="240" t="s">
        <v>1</v>
      </c>
      <c r="I260" s="242"/>
      <c r="J260" s="239"/>
      <c r="K260" s="239"/>
      <c r="L260" s="243"/>
      <c r="M260" s="244"/>
      <c r="N260" s="245"/>
      <c r="O260" s="245"/>
      <c r="P260" s="245"/>
      <c r="Q260" s="245"/>
      <c r="R260" s="245"/>
      <c r="S260" s="245"/>
      <c r="T260" s="24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7" t="s">
        <v>143</v>
      </c>
      <c r="AU260" s="247" t="s">
        <v>90</v>
      </c>
      <c r="AV260" s="13" t="s">
        <v>88</v>
      </c>
      <c r="AW260" s="13" t="s">
        <v>34</v>
      </c>
      <c r="AX260" s="13" t="s">
        <v>80</v>
      </c>
      <c r="AY260" s="247" t="s">
        <v>130</v>
      </c>
    </row>
    <row r="261" s="13" customFormat="1">
      <c r="A261" s="13"/>
      <c r="B261" s="238"/>
      <c r="C261" s="239"/>
      <c r="D261" s="231" t="s">
        <v>143</v>
      </c>
      <c r="E261" s="240" t="s">
        <v>1</v>
      </c>
      <c r="F261" s="241" t="s">
        <v>411</v>
      </c>
      <c r="G261" s="239"/>
      <c r="H261" s="240" t="s">
        <v>1</v>
      </c>
      <c r="I261" s="242"/>
      <c r="J261" s="239"/>
      <c r="K261" s="239"/>
      <c r="L261" s="243"/>
      <c r="M261" s="244"/>
      <c r="N261" s="245"/>
      <c r="O261" s="245"/>
      <c r="P261" s="245"/>
      <c r="Q261" s="245"/>
      <c r="R261" s="245"/>
      <c r="S261" s="245"/>
      <c r="T261" s="24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7" t="s">
        <v>143</v>
      </c>
      <c r="AU261" s="247" t="s">
        <v>90</v>
      </c>
      <c r="AV261" s="13" t="s">
        <v>88</v>
      </c>
      <c r="AW261" s="13" t="s">
        <v>34</v>
      </c>
      <c r="AX261" s="13" t="s">
        <v>80</v>
      </c>
      <c r="AY261" s="247" t="s">
        <v>130</v>
      </c>
    </row>
    <row r="262" s="13" customFormat="1">
      <c r="A262" s="13"/>
      <c r="B262" s="238"/>
      <c r="C262" s="239"/>
      <c r="D262" s="231" t="s">
        <v>143</v>
      </c>
      <c r="E262" s="240" t="s">
        <v>1</v>
      </c>
      <c r="F262" s="241" t="s">
        <v>412</v>
      </c>
      <c r="G262" s="239"/>
      <c r="H262" s="240" t="s">
        <v>1</v>
      </c>
      <c r="I262" s="242"/>
      <c r="J262" s="239"/>
      <c r="K262" s="239"/>
      <c r="L262" s="243"/>
      <c r="M262" s="244"/>
      <c r="N262" s="245"/>
      <c r="O262" s="245"/>
      <c r="P262" s="245"/>
      <c r="Q262" s="245"/>
      <c r="R262" s="245"/>
      <c r="S262" s="245"/>
      <c r="T262" s="24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7" t="s">
        <v>143</v>
      </c>
      <c r="AU262" s="247" t="s">
        <v>90</v>
      </c>
      <c r="AV262" s="13" t="s">
        <v>88</v>
      </c>
      <c r="AW262" s="13" t="s">
        <v>34</v>
      </c>
      <c r="AX262" s="13" t="s">
        <v>80</v>
      </c>
      <c r="AY262" s="247" t="s">
        <v>130</v>
      </c>
    </row>
    <row r="263" s="14" customFormat="1">
      <c r="A263" s="14"/>
      <c r="B263" s="248"/>
      <c r="C263" s="249"/>
      <c r="D263" s="231" t="s">
        <v>143</v>
      </c>
      <c r="E263" s="250" t="s">
        <v>1</v>
      </c>
      <c r="F263" s="251" t="s">
        <v>413</v>
      </c>
      <c r="G263" s="249"/>
      <c r="H263" s="252">
        <v>7.6440000000000001</v>
      </c>
      <c r="I263" s="253"/>
      <c r="J263" s="249"/>
      <c r="K263" s="249"/>
      <c r="L263" s="254"/>
      <c r="M263" s="255"/>
      <c r="N263" s="256"/>
      <c r="O263" s="256"/>
      <c r="P263" s="256"/>
      <c r="Q263" s="256"/>
      <c r="R263" s="256"/>
      <c r="S263" s="256"/>
      <c r="T263" s="257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8" t="s">
        <v>143</v>
      </c>
      <c r="AU263" s="258" t="s">
        <v>90</v>
      </c>
      <c r="AV263" s="14" t="s">
        <v>90</v>
      </c>
      <c r="AW263" s="14" t="s">
        <v>34</v>
      </c>
      <c r="AX263" s="14" t="s">
        <v>80</v>
      </c>
      <c r="AY263" s="258" t="s">
        <v>130</v>
      </c>
    </row>
    <row r="264" s="13" customFormat="1">
      <c r="A264" s="13"/>
      <c r="B264" s="238"/>
      <c r="C264" s="239"/>
      <c r="D264" s="231" t="s">
        <v>143</v>
      </c>
      <c r="E264" s="240" t="s">
        <v>1</v>
      </c>
      <c r="F264" s="241" t="s">
        <v>414</v>
      </c>
      <c r="G264" s="239"/>
      <c r="H264" s="240" t="s">
        <v>1</v>
      </c>
      <c r="I264" s="242"/>
      <c r="J264" s="239"/>
      <c r="K264" s="239"/>
      <c r="L264" s="243"/>
      <c r="M264" s="244"/>
      <c r="N264" s="245"/>
      <c r="O264" s="245"/>
      <c r="P264" s="245"/>
      <c r="Q264" s="245"/>
      <c r="R264" s="245"/>
      <c r="S264" s="245"/>
      <c r="T264" s="24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7" t="s">
        <v>143</v>
      </c>
      <c r="AU264" s="247" t="s">
        <v>90</v>
      </c>
      <c r="AV264" s="13" t="s">
        <v>88</v>
      </c>
      <c r="AW264" s="13" t="s">
        <v>34</v>
      </c>
      <c r="AX264" s="13" t="s">
        <v>80</v>
      </c>
      <c r="AY264" s="247" t="s">
        <v>130</v>
      </c>
    </row>
    <row r="265" s="13" customFormat="1">
      <c r="A265" s="13"/>
      <c r="B265" s="238"/>
      <c r="C265" s="239"/>
      <c r="D265" s="231" t="s">
        <v>143</v>
      </c>
      <c r="E265" s="240" t="s">
        <v>1</v>
      </c>
      <c r="F265" s="241" t="s">
        <v>415</v>
      </c>
      <c r="G265" s="239"/>
      <c r="H265" s="240" t="s">
        <v>1</v>
      </c>
      <c r="I265" s="242"/>
      <c r="J265" s="239"/>
      <c r="K265" s="239"/>
      <c r="L265" s="243"/>
      <c r="M265" s="244"/>
      <c r="N265" s="245"/>
      <c r="O265" s="245"/>
      <c r="P265" s="245"/>
      <c r="Q265" s="245"/>
      <c r="R265" s="245"/>
      <c r="S265" s="245"/>
      <c r="T265" s="24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7" t="s">
        <v>143</v>
      </c>
      <c r="AU265" s="247" t="s">
        <v>90</v>
      </c>
      <c r="AV265" s="13" t="s">
        <v>88</v>
      </c>
      <c r="AW265" s="13" t="s">
        <v>34</v>
      </c>
      <c r="AX265" s="13" t="s">
        <v>80</v>
      </c>
      <c r="AY265" s="247" t="s">
        <v>130</v>
      </c>
    </row>
    <row r="266" s="14" customFormat="1">
      <c r="A266" s="14"/>
      <c r="B266" s="248"/>
      <c r="C266" s="249"/>
      <c r="D266" s="231" t="s">
        <v>143</v>
      </c>
      <c r="E266" s="250" t="s">
        <v>1</v>
      </c>
      <c r="F266" s="251" t="s">
        <v>416</v>
      </c>
      <c r="G266" s="249"/>
      <c r="H266" s="252">
        <v>6.1760000000000002</v>
      </c>
      <c r="I266" s="253"/>
      <c r="J266" s="249"/>
      <c r="K266" s="249"/>
      <c r="L266" s="254"/>
      <c r="M266" s="255"/>
      <c r="N266" s="256"/>
      <c r="O266" s="256"/>
      <c r="P266" s="256"/>
      <c r="Q266" s="256"/>
      <c r="R266" s="256"/>
      <c r="S266" s="256"/>
      <c r="T266" s="257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8" t="s">
        <v>143</v>
      </c>
      <c r="AU266" s="258" t="s">
        <v>90</v>
      </c>
      <c r="AV266" s="14" t="s">
        <v>90</v>
      </c>
      <c r="AW266" s="14" t="s">
        <v>34</v>
      </c>
      <c r="AX266" s="14" t="s">
        <v>80</v>
      </c>
      <c r="AY266" s="258" t="s">
        <v>130</v>
      </c>
    </row>
    <row r="267" s="13" customFormat="1">
      <c r="A267" s="13"/>
      <c r="B267" s="238"/>
      <c r="C267" s="239"/>
      <c r="D267" s="231" t="s">
        <v>143</v>
      </c>
      <c r="E267" s="240" t="s">
        <v>1</v>
      </c>
      <c r="F267" s="241" t="s">
        <v>417</v>
      </c>
      <c r="G267" s="239"/>
      <c r="H267" s="240" t="s">
        <v>1</v>
      </c>
      <c r="I267" s="242"/>
      <c r="J267" s="239"/>
      <c r="K267" s="239"/>
      <c r="L267" s="243"/>
      <c r="M267" s="244"/>
      <c r="N267" s="245"/>
      <c r="O267" s="245"/>
      <c r="P267" s="245"/>
      <c r="Q267" s="245"/>
      <c r="R267" s="245"/>
      <c r="S267" s="245"/>
      <c r="T267" s="24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7" t="s">
        <v>143</v>
      </c>
      <c r="AU267" s="247" t="s">
        <v>90</v>
      </c>
      <c r="AV267" s="13" t="s">
        <v>88</v>
      </c>
      <c r="AW267" s="13" t="s">
        <v>34</v>
      </c>
      <c r="AX267" s="13" t="s">
        <v>80</v>
      </c>
      <c r="AY267" s="247" t="s">
        <v>130</v>
      </c>
    </row>
    <row r="268" s="13" customFormat="1">
      <c r="A268" s="13"/>
      <c r="B268" s="238"/>
      <c r="C268" s="239"/>
      <c r="D268" s="231" t="s">
        <v>143</v>
      </c>
      <c r="E268" s="240" t="s">
        <v>1</v>
      </c>
      <c r="F268" s="241" t="s">
        <v>411</v>
      </c>
      <c r="G268" s="239"/>
      <c r="H268" s="240" t="s">
        <v>1</v>
      </c>
      <c r="I268" s="242"/>
      <c r="J268" s="239"/>
      <c r="K268" s="239"/>
      <c r="L268" s="243"/>
      <c r="M268" s="244"/>
      <c r="N268" s="245"/>
      <c r="O268" s="245"/>
      <c r="P268" s="245"/>
      <c r="Q268" s="245"/>
      <c r="R268" s="245"/>
      <c r="S268" s="245"/>
      <c r="T268" s="24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7" t="s">
        <v>143</v>
      </c>
      <c r="AU268" s="247" t="s">
        <v>90</v>
      </c>
      <c r="AV268" s="13" t="s">
        <v>88</v>
      </c>
      <c r="AW268" s="13" t="s">
        <v>34</v>
      </c>
      <c r="AX268" s="13" t="s">
        <v>80</v>
      </c>
      <c r="AY268" s="247" t="s">
        <v>130</v>
      </c>
    </row>
    <row r="269" s="13" customFormat="1">
      <c r="A269" s="13"/>
      <c r="B269" s="238"/>
      <c r="C269" s="239"/>
      <c r="D269" s="231" t="s">
        <v>143</v>
      </c>
      <c r="E269" s="240" t="s">
        <v>1</v>
      </c>
      <c r="F269" s="241" t="s">
        <v>412</v>
      </c>
      <c r="G269" s="239"/>
      <c r="H269" s="240" t="s">
        <v>1</v>
      </c>
      <c r="I269" s="242"/>
      <c r="J269" s="239"/>
      <c r="K269" s="239"/>
      <c r="L269" s="243"/>
      <c r="M269" s="244"/>
      <c r="N269" s="245"/>
      <c r="O269" s="245"/>
      <c r="P269" s="245"/>
      <c r="Q269" s="245"/>
      <c r="R269" s="245"/>
      <c r="S269" s="245"/>
      <c r="T269" s="24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7" t="s">
        <v>143</v>
      </c>
      <c r="AU269" s="247" t="s">
        <v>90</v>
      </c>
      <c r="AV269" s="13" t="s">
        <v>88</v>
      </c>
      <c r="AW269" s="13" t="s">
        <v>34</v>
      </c>
      <c r="AX269" s="13" t="s">
        <v>80</v>
      </c>
      <c r="AY269" s="247" t="s">
        <v>130</v>
      </c>
    </row>
    <row r="270" s="14" customFormat="1">
      <c r="A270" s="14"/>
      <c r="B270" s="248"/>
      <c r="C270" s="249"/>
      <c r="D270" s="231" t="s">
        <v>143</v>
      </c>
      <c r="E270" s="250" t="s">
        <v>1</v>
      </c>
      <c r="F270" s="251" t="s">
        <v>413</v>
      </c>
      <c r="G270" s="249"/>
      <c r="H270" s="252">
        <v>7.6440000000000001</v>
      </c>
      <c r="I270" s="253"/>
      <c r="J270" s="249"/>
      <c r="K270" s="249"/>
      <c r="L270" s="254"/>
      <c r="M270" s="255"/>
      <c r="N270" s="256"/>
      <c r="O270" s="256"/>
      <c r="P270" s="256"/>
      <c r="Q270" s="256"/>
      <c r="R270" s="256"/>
      <c r="S270" s="256"/>
      <c r="T270" s="257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8" t="s">
        <v>143</v>
      </c>
      <c r="AU270" s="258" t="s">
        <v>90</v>
      </c>
      <c r="AV270" s="14" t="s">
        <v>90</v>
      </c>
      <c r="AW270" s="14" t="s">
        <v>34</v>
      </c>
      <c r="AX270" s="14" t="s">
        <v>80</v>
      </c>
      <c r="AY270" s="258" t="s">
        <v>130</v>
      </c>
    </row>
    <row r="271" s="13" customFormat="1">
      <c r="A271" s="13"/>
      <c r="B271" s="238"/>
      <c r="C271" s="239"/>
      <c r="D271" s="231" t="s">
        <v>143</v>
      </c>
      <c r="E271" s="240" t="s">
        <v>1</v>
      </c>
      <c r="F271" s="241" t="s">
        <v>414</v>
      </c>
      <c r="G271" s="239"/>
      <c r="H271" s="240" t="s">
        <v>1</v>
      </c>
      <c r="I271" s="242"/>
      <c r="J271" s="239"/>
      <c r="K271" s="239"/>
      <c r="L271" s="243"/>
      <c r="M271" s="244"/>
      <c r="N271" s="245"/>
      <c r="O271" s="245"/>
      <c r="P271" s="245"/>
      <c r="Q271" s="245"/>
      <c r="R271" s="245"/>
      <c r="S271" s="245"/>
      <c r="T271" s="24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7" t="s">
        <v>143</v>
      </c>
      <c r="AU271" s="247" t="s">
        <v>90</v>
      </c>
      <c r="AV271" s="13" t="s">
        <v>88</v>
      </c>
      <c r="AW271" s="13" t="s">
        <v>34</v>
      </c>
      <c r="AX271" s="13" t="s">
        <v>80</v>
      </c>
      <c r="AY271" s="247" t="s">
        <v>130</v>
      </c>
    </row>
    <row r="272" s="13" customFormat="1">
      <c r="A272" s="13"/>
      <c r="B272" s="238"/>
      <c r="C272" s="239"/>
      <c r="D272" s="231" t="s">
        <v>143</v>
      </c>
      <c r="E272" s="240" t="s">
        <v>1</v>
      </c>
      <c r="F272" s="241" t="s">
        <v>415</v>
      </c>
      <c r="G272" s="239"/>
      <c r="H272" s="240" t="s">
        <v>1</v>
      </c>
      <c r="I272" s="242"/>
      <c r="J272" s="239"/>
      <c r="K272" s="239"/>
      <c r="L272" s="243"/>
      <c r="M272" s="244"/>
      <c r="N272" s="245"/>
      <c r="O272" s="245"/>
      <c r="P272" s="245"/>
      <c r="Q272" s="245"/>
      <c r="R272" s="245"/>
      <c r="S272" s="245"/>
      <c r="T272" s="24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7" t="s">
        <v>143</v>
      </c>
      <c r="AU272" s="247" t="s">
        <v>90</v>
      </c>
      <c r="AV272" s="13" t="s">
        <v>88</v>
      </c>
      <c r="AW272" s="13" t="s">
        <v>34</v>
      </c>
      <c r="AX272" s="13" t="s">
        <v>80</v>
      </c>
      <c r="AY272" s="247" t="s">
        <v>130</v>
      </c>
    </row>
    <row r="273" s="14" customFormat="1">
      <c r="A273" s="14"/>
      <c r="B273" s="248"/>
      <c r="C273" s="249"/>
      <c r="D273" s="231" t="s">
        <v>143</v>
      </c>
      <c r="E273" s="250" t="s">
        <v>1</v>
      </c>
      <c r="F273" s="251" t="s">
        <v>418</v>
      </c>
      <c r="G273" s="249"/>
      <c r="H273" s="252">
        <v>6.4720000000000004</v>
      </c>
      <c r="I273" s="253"/>
      <c r="J273" s="249"/>
      <c r="K273" s="249"/>
      <c r="L273" s="254"/>
      <c r="M273" s="255"/>
      <c r="N273" s="256"/>
      <c r="O273" s="256"/>
      <c r="P273" s="256"/>
      <c r="Q273" s="256"/>
      <c r="R273" s="256"/>
      <c r="S273" s="256"/>
      <c r="T273" s="257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8" t="s">
        <v>143</v>
      </c>
      <c r="AU273" s="258" t="s">
        <v>90</v>
      </c>
      <c r="AV273" s="14" t="s">
        <v>90</v>
      </c>
      <c r="AW273" s="14" t="s">
        <v>34</v>
      </c>
      <c r="AX273" s="14" t="s">
        <v>80</v>
      </c>
      <c r="AY273" s="258" t="s">
        <v>130</v>
      </c>
    </row>
    <row r="274" s="15" customFormat="1">
      <c r="A274" s="15"/>
      <c r="B274" s="259"/>
      <c r="C274" s="260"/>
      <c r="D274" s="231" t="s">
        <v>143</v>
      </c>
      <c r="E274" s="261" t="s">
        <v>1</v>
      </c>
      <c r="F274" s="262" t="s">
        <v>147</v>
      </c>
      <c r="G274" s="260"/>
      <c r="H274" s="263">
        <v>27.936</v>
      </c>
      <c r="I274" s="264"/>
      <c r="J274" s="260"/>
      <c r="K274" s="260"/>
      <c r="L274" s="265"/>
      <c r="M274" s="266"/>
      <c r="N274" s="267"/>
      <c r="O274" s="267"/>
      <c r="P274" s="267"/>
      <c r="Q274" s="267"/>
      <c r="R274" s="267"/>
      <c r="S274" s="267"/>
      <c r="T274" s="268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9" t="s">
        <v>143</v>
      </c>
      <c r="AU274" s="269" t="s">
        <v>90</v>
      </c>
      <c r="AV274" s="15" t="s">
        <v>137</v>
      </c>
      <c r="AW274" s="15" t="s">
        <v>34</v>
      </c>
      <c r="AX274" s="15" t="s">
        <v>88</v>
      </c>
      <c r="AY274" s="269" t="s">
        <v>130</v>
      </c>
    </row>
    <row r="275" s="2" customFormat="1" ht="16.5" customHeight="1">
      <c r="A275" s="38"/>
      <c r="B275" s="39"/>
      <c r="C275" s="218" t="s">
        <v>297</v>
      </c>
      <c r="D275" s="218" t="s">
        <v>132</v>
      </c>
      <c r="E275" s="219" t="s">
        <v>419</v>
      </c>
      <c r="F275" s="220" t="s">
        <v>420</v>
      </c>
      <c r="G275" s="221" t="s">
        <v>150</v>
      </c>
      <c r="H275" s="222">
        <v>104.048</v>
      </c>
      <c r="I275" s="223"/>
      <c r="J275" s="224">
        <f>ROUND(I275*H275,2)</f>
        <v>0</v>
      </c>
      <c r="K275" s="220" t="s">
        <v>136</v>
      </c>
      <c r="L275" s="44"/>
      <c r="M275" s="225" t="s">
        <v>1</v>
      </c>
      <c r="N275" s="226" t="s">
        <v>45</v>
      </c>
      <c r="O275" s="91"/>
      <c r="P275" s="227">
        <f>O275*H275</f>
        <v>0</v>
      </c>
      <c r="Q275" s="227">
        <v>0.0086524240000000006</v>
      </c>
      <c r="R275" s="227">
        <f>Q275*H275</f>
        <v>0.90026741235200003</v>
      </c>
      <c r="S275" s="227">
        <v>0</v>
      </c>
      <c r="T275" s="22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137</v>
      </c>
      <c r="AT275" s="229" t="s">
        <v>132</v>
      </c>
      <c r="AU275" s="229" t="s">
        <v>90</v>
      </c>
      <c r="AY275" s="17" t="s">
        <v>130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88</v>
      </c>
      <c r="BK275" s="230">
        <f>ROUND(I275*H275,2)</f>
        <v>0</v>
      </c>
      <c r="BL275" s="17" t="s">
        <v>137</v>
      </c>
      <c r="BM275" s="229" t="s">
        <v>421</v>
      </c>
    </row>
    <row r="276" s="2" customFormat="1">
      <c r="A276" s="38"/>
      <c r="B276" s="39"/>
      <c r="C276" s="40"/>
      <c r="D276" s="231" t="s">
        <v>139</v>
      </c>
      <c r="E276" s="40"/>
      <c r="F276" s="232" t="s">
        <v>422</v>
      </c>
      <c r="G276" s="40"/>
      <c r="H276" s="40"/>
      <c r="I276" s="233"/>
      <c r="J276" s="40"/>
      <c r="K276" s="40"/>
      <c r="L276" s="44"/>
      <c r="M276" s="234"/>
      <c r="N276" s="235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139</v>
      </c>
      <c r="AU276" s="17" t="s">
        <v>90</v>
      </c>
    </row>
    <row r="277" s="2" customFormat="1">
      <c r="A277" s="38"/>
      <c r="B277" s="39"/>
      <c r="C277" s="40"/>
      <c r="D277" s="236" t="s">
        <v>141</v>
      </c>
      <c r="E277" s="40"/>
      <c r="F277" s="237" t="s">
        <v>423</v>
      </c>
      <c r="G277" s="40"/>
      <c r="H277" s="40"/>
      <c r="I277" s="233"/>
      <c r="J277" s="40"/>
      <c r="K277" s="40"/>
      <c r="L277" s="44"/>
      <c r="M277" s="234"/>
      <c r="N277" s="235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141</v>
      </c>
      <c r="AU277" s="17" t="s">
        <v>90</v>
      </c>
    </row>
    <row r="278" s="13" customFormat="1">
      <c r="A278" s="13"/>
      <c r="B278" s="238"/>
      <c r="C278" s="239"/>
      <c r="D278" s="231" t="s">
        <v>143</v>
      </c>
      <c r="E278" s="240" t="s">
        <v>1</v>
      </c>
      <c r="F278" s="241" t="s">
        <v>424</v>
      </c>
      <c r="G278" s="239"/>
      <c r="H278" s="240" t="s">
        <v>1</v>
      </c>
      <c r="I278" s="242"/>
      <c r="J278" s="239"/>
      <c r="K278" s="239"/>
      <c r="L278" s="243"/>
      <c r="M278" s="244"/>
      <c r="N278" s="245"/>
      <c r="O278" s="245"/>
      <c r="P278" s="245"/>
      <c r="Q278" s="245"/>
      <c r="R278" s="245"/>
      <c r="S278" s="245"/>
      <c r="T278" s="24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7" t="s">
        <v>143</v>
      </c>
      <c r="AU278" s="247" t="s">
        <v>90</v>
      </c>
      <c r="AV278" s="13" t="s">
        <v>88</v>
      </c>
      <c r="AW278" s="13" t="s">
        <v>34</v>
      </c>
      <c r="AX278" s="13" t="s">
        <v>80</v>
      </c>
      <c r="AY278" s="247" t="s">
        <v>130</v>
      </c>
    </row>
    <row r="279" s="14" customFormat="1">
      <c r="A279" s="14"/>
      <c r="B279" s="248"/>
      <c r="C279" s="249"/>
      <c r="D279" s="231" t="s">
        <v>143</v>
      </c>
      <c r="E279" s="250" t="s">
        <v>1</v>
      </c>
      <c r="F279" s="251" t="s">
        <v>425</v>
      </c>
      <c r="G279" s="249"/>
      <c r="H279" s="252">
        <v>32.960000000000001</v>
      </c>
      <c r="I279" s="253"/>
      <c r="J279" s="249"/>
      <c r="K279" s="249"/>
      <c r="L279" s="254"/>
      <c r="M279" s="255"/>
      <c r="N279" s="256"/>
      <c r="O279" s="256"/>
      <c r="P279" s="256"/>
      <c r="Q279" s="256"/>
      <c r="R279" s="256"/>
      <c r="S279" s="256"/>
      <c r="T279" s="25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8" t="s">
        <v>143</v>
      </c>
      <c r="AU279" s="258" t="s">
        <v>90</v>
      </c>
      <c r="AV279" s="14" t="s">
        <v>90</v>
      </c>
      <c r="AW279" s="14" t="s">
        <v>34</v>
      </c>
      <c r="AX279" s="14" t="s">
        <v>80</v>
      </c>
      <c r="AY279" s="258" t="s">
        <v>130</v>
      </c>
    </row>
    <row r="280" s="14" customFormat="1">
      <c r="A280" s="14"/>
      <c r="B280" s="248"/>
      <c r="C280" s="249"/>
      <c r="D280" s="231" t="s">
        <v>143</v>
      </c>
      <c r="E280" s="250" t="s">
        <v>1</v>
      </c>
      <c r="F280" s="251" t="s">
        <v>426</v>
      </c>
      <c r="G280" s="249"/>
      <c r="H280" s="252">
        <v>3.2959999999999998</v>
      </c>
      <c r="I280" s="253"/>
      <c r="J280" s="249"/>
      <c r="K280" s="249"/>
      <c r="L280" s="254"/>
      <c r="M280" s="255"/>
      <c r="N280" s="256"/>
      <c r="O280" s="256"/>
      <c r="P280" s="256"/>
      <c r="Q280" s="256"/>
      <c r="R280" s="256"/>
      <c r="S280" s="256"/>
      <c r="T280" s="257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8" t="s">
        <v>143</v>
      </c>
      <c r="AU280" s="258" t="s">
        <v>90</v>
      </c>
      <c r="AV280" s="14" t="s">
        <v>90</v>
      </c>
      <c r="AW280" s="14" t="s">
        <v>34</v>
      </c>
      <c r="AX280" s="14" t="s">
        <v>80</v>
      </c>
      <c r="AY280" s="258" t="s">
        <v>130</v>
      </c>
    </row>
    <row r="281" s="14" customFormat="1">
      <c r="A281" s="14"/>
      <c r="B281" s="248"/>
      <c r="C281" s="249"/>
      <c r="D281" s="231" t="s">
        <v>143</v>
      </c>
      <c r="E281" s="250" t="s">
        <v>1</v>
      </c>
      <c r="F281" s="251" t="s">
        <v>427</v>
      </c>
      <c r="G281" s="249"/>
      <c r="H281" s="252">
        <v>14.976000000000001</v>
      </c>
      <c r="I281" s="253"/>
      <c r="J281" s="249"/>
      <c r="K281" s="249"/>
      <c r="L281" s="254"/>
      <c r="M281" s="255"/>
      <c r="N281" s="256"/>
      <c r="O281" s="256"/>
      <c r="P281" s="256"/>
      <c r="Q281" s="256"/>
      <c r="R281" s="256"/>
      <c r="S281" s="256"/>
      <c r="T281" s="257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8" t="s">
        <v>143</v>
      </c>
      <c r="AU281" s="258" t="s">
        <v>90</v>
      </c>
      <c r="AV281" s="14" t="s">
        <v>90</v>
      </c>
      <c r="AW281" s="14" t="s">
        <v>34</v>
      </c>
      <c r="AX281" s="14" t="s">
        <v>80</v>
      </c>
      <c r="AY281" s="258" t="s">
        <v>130</v>
      </c>
    </row>
    <row r="282" s="13" customFormat="1">
      <c r="A282" s="13"/>
      <c r="B282" s="238"/>
      <c r="C282" s="239"/>
      <c r="D282" s="231" t="s">
        <v>143</v>
      </c>
      <c r="E282" s="240" t="s">
        <v>1</v>
      </c>
      <c r="F282" s="241" t="s">
        <v>428</v>
      </c>
      <c r="G282" s="239"/>
      <c r="H282" s="240" t="s">
        <v>1</v>
      </c>
      <c r="I282" s="242"/>
      <c r="J282" s="239"/>
      <c r="K282" s="239"/>
      <c r="L282" s="243"/>
      <c r="M282" s="244"/>
      <c r="N282" s="245"/>
      <c r="O282" s="245"/>
      <c r="P282" s="245"/>
      <c r="Q282" s="245"/>
      <c r="R282" s="245"/>
      <c r="S282" s="245"/>
      <c r="T282" s="24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7" t="s">
        <v>143</v>
      </c>
      <c r="AU282" s="247" t="s">
        <v>90</v>
      </c>
      <c r="AV282" s="13" t="s">
        <v>88</v>
      </c>
      <c r="AW282" s="13" t="s">
        <v>34</v>
      </c>
      <c r="AX282" s="13" t="s">
        <v>80</v>
      </c>
      <c r="AY282" s="247" t="s">
        <v>130</v>
      </c>
    </row>
    <row r="283" s="14" customFormat="1">
      <c r="A283" s="14"/>
      <c r="B283" s="248"/>
      <c r="C283" s="249"/>
      <c r="D283" s="231" t="s">
        <v>143</v>
      </c>
      <c r="E283" s="250" t="s">
        <v>1</v>
      </c>
      <c r="F283" s="251" t="s">
        <v>429</v>
      </c>
      <c r="G283" s="249"/>
      <c r="H283" s="252">
        <v>34.399999999999999</v>
      </c>
      <c r="I283" s="253"/>
      <c r="J283" s="249"/>
      <c r="K283" s="249"/>
      <c r="L283" s="254"/>
      <c r="M283" s="255"/>
      <c r="N283" s="256"/>
      <c r="O283" s="256"/>
      <c r="P283" s="256"/>
      <c r="Q283" s="256"/>
      <c r="R283" s="256"/>
      <c r="S283" s="256"/>
      <c r="T283" s="257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8" t="s">
        <v>143</v>
      </c>
      <c r="AU283" s="258" t="s">
        <v>90</v>
      </c>
      <c r="AV283" s="14" t="s">
        <v>90</v>
      </c>
      <c r="AW283" s="14" t="s">
        <v>34</v>
      </c>
      <c r="AX283" s="14" t="s">
        <v>80</v>
      </c>
      <c r="AY283" s="258" t="s">
        <v>130</v>
      </c>
    </row>
    <row r="284" s="14" customFormat="1">
      <c r="A284" s="14"/>
      <c r="B284" s="248"/>
      <c r="C284" s="249"/>
      <c r="D284" s="231" t="s">
        <v>143</v>
      </c>
      <c r="E284" s="250" t="s">
        <v>1</v>
      </c>
      <c r="F284" s="251" t="s">
        <v>430</v>
      </c>
      <c r="G284" s="249"/>
      <c r="H284" s="252">
        <v>3.4399999999999999</v>
      </c>
      <c r="I284" s="253"/>
      <c r="J284" s="249"/>
      <c r="K284" s="249"/>
      <c r="L284" s="254"/>
      <c r="M284" s="255"/>
      <c r="N284" s="256"/>
      <c r="O284" s="256"/>
      <c r="P284" s="256"/>
      <c r="Q284" s="256"/>
      <c r="R284" s="256"/>
      <c r="S284" s="256"/>
      <c r="T284" s="257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8" t="s">
        <v>143</v>
      </c>
      <c r="AU284" s="258" t="s">
        <v>90</v>
      </c>
      <c r="AV284" s="14" t="s">
        <v>90</v>
      </c>
      <c r="AW284" s="14" t="s">
        <v>34</v>
      </c>
      <c r="AX284" s="14" t="s">
        <v>80</v>
      </c>
      <c r="AY284" s="258" t="s">
        <v>130</v>
      </c>
    </row>
    <row r="285" s="14" customFormat="1">
      <c r="A285" s="14"/>
      <c r="B285" s="248"/>
      <c r="C285" s="249"/>
      <c r="D285" s="231" t="s">
        <v>143</v>
      </c>
      <c r="E285" s="250" t="s">
        <v>1</v>
      </c>
      <c r="F285" s="251" t="s">
        <v>427</v>
      </c>
      <c r="G285" s="249"/>
      <c r="H285" s="252">
        <v>14.976000000000001</v>
      </c>
      <c r="I285" s="253"/>
      <c r="J285" s="249"/>
      <c r="K285" s="249"/>
      <c r="L285" s="254"/>
      <c r="M285" s="255"/>
      <c r="N285" s="256"/>
      <c r="O285" s="256"/>
      <c r="P285" s="256"/>
      <c r="Q285" s="256"/>
      <c r="R285" s="256"/>
      <c r="S285" s="256"/>
      <c r="T285" s="257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8" t="s">
        <v>143</v>
      </c>
      <c r="AU285" s="258" t="s">
        <v>90</v>
      </c>
      <c r="AV285" s="14" t="s">
        <v>90</v>
      </c>
      <c r="AW285" s="14" t="s">
        <v>34</v>
      </c>
      <c r="AX285" s="14" t="s">
        <v>80</v>
      </c>
      <c r="AY285" s="258" t="s">
        <v>130</v>
      </c>
    </row>
    <row r="286" s="15" customFormat="1">
      <c r="A286" s="15"/>
      <c r="B286" s="259"/>
      <c r="C286" s="260"/>
      <c r="D286" s="231" t="s">
        <v>143</v>
      </c>
      <c r="E286" s="261" t="s">
        <v>1</v>
      </c>
      <c r="F286" s="262" t="s">
        <v>147</v>
      </c>
      <c r="G286" s="260"/>
      <c r="H286" s="263">
        <v>104.048</v>
      </c>
      <c r="I286" s="264"/>
      <c r="J286" s="260"/>
      <c r="K286" s="260"/>
      <c r="L286" s="265"/>
      <c r="M286" s="266"/>
      <c r="N286" s="267"/>
      <c r="O286" s="267"/>
      <c r="P286" s="267"/>
      <c r="Q286" s="267"/>
      <c r="R286" s="267"/>
      <c r="S286" s="267"/>
      <c r="T286" s="268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69" t="s">
        <v>143</v>
      </c>
      <c r="AU286" s="269" t="s">
        <v>90</v>
      </c>
      <c r="AV286" s="15" t="s">
        <v>137</v>
      </c>
      <c r="AW286" s="15" t="s">
        <v>34</v>
      </c>
      <c r="AX286" s="15" t="s">
        <v>88</v>
      </c>
      <c r="AY286" s="269" t="s">
        <v>130</v>
      </c>
    </row>
    <row r="287" s="2" customFormat="1" ht="16.5" customHeight="1">
      <c r="A287" s="38"/>
      <c r="B287" s="39"/>
      <c r="C287" s="218" t="s">
        <v>7</v>
      </c>
      <c r="D287" s="218" t="s">
        <v>132</v>
      </c>
      <c r="E287" s="219" t="s">
        <v>431</v>
      </c>
      <c r="F287" s="220" t="s">
        <v>432</v>
      </c>
      <c r="G287" s="221" t="s">
        <v>150</v>
      </c>
      <c r="H287" s="222">
        <v>104.048</v>
      </c>
      <c r="I287" s="223"/>
      <c r="J287" s="224">
        <f>ROUND(I287*H287,2)</f>
        <v>0</v>
      </c>
      <c r="K287" s="220" t="s">
        <v>136</v>
      </c>
      <c r="L287" s="44"/>
      <c r="M287" s="225" t="s">
        <v>1</v>
      </c>
      <c r="N287" s="226" t="s">
        <v>45</v>
      </c>
      <c r="O287" s="91"/>
      <c r="P287" s="227">
        <f>O287*H287</f>
        <v>0</v>
      </c>
      <c r="Q287" s="227">
        <v>0</v>
      </c>
      <c r="R287" s="227">
        <f>Q287*H287</f>
        <v>0</v>
      </c>
      <c r="S287" s="227">
        <v>0</v>
      </c>
      <c r="T287" s="228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9" t="s">
        <v>137</v>
      </c>
      <c r="AT287" s="229" t="s">
        <v>132</v>
      </c>
      <c r="AU287" s="229" t="s">
        <v>90</v>
      </c>
      <c r="AY287" s="17" t="s">
        <v>130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7" t="s">
        <v>88</v>
      </c>
      <c r="BK287" s="230">
        <f>ROUND(I287*H287,2)</f>
        <v>0</v>
      </c>
      <c r="BL287" s="17" t="s">
        <v>137</v>
      </c>
      <c r="BM287" s="229" t="s">
        <v>433</v>
      </c>
    </row>
    <row r="288" s="2" customFormat="1">
      <c r="A288" s="38"/>
      <c r="B288" s="39"/>
      <c r="C288" s="40"/>
      <c r="D288" s="231" t="s">
        <v>139</v>
      </c>
      <c r="E288" s="40"/>
      <c r="F288" s="232" t="s">
        <v>434</v>
      </c>
      <c r="G288" s="40"/>
      <c r="H288" s="40"/>
      <c r="I288" s="233"/>
      <c r="J288" s="40"/>
      <c r="K288" s="40"/>
      <c r="L288" s="44"/>
      <c r="M288" s="234"/>
      <c r="N288" s="235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139</v>
      </c>
      <c r="AU288" s="17" t="s">
        <v>90</v>
      </c>
    </row>
    <row r="289" s="2" customFormat="1">
      <c r="A289" s="38"/>
      <c r="B289" s="39"/>
      <c r="C289" s="40"/>
      <c r="D289" s="236" t="s">
        <v>141</v>
      </c>
      <c r="E289" s="40"/>
      <c r="F289" s="237" t="s">
        <v>435</v>
      </c>
      <c r="G289" s="40"/>
      <c r="H289" s="40"/>
      <c r="I289" s="233"/>
      <c r="J289" s="40"/>
      <c r="K289" s="40"/>
      <c r="L289" s="44"/>
      <c r="M289" s="234"/>
      <c r="N289" s="235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141</v>
      </c>
      <c r="AU289" s="17" t="s">
        <v>90</v>
      </c>
    </row>
    <row r="290" s="13" customFormat="1">
      <c r="A290" s="13"/>
      <c r="B290" s="238"/>
      <c r="C290" s="239"/>
      <c r="D290" s="231" t="s">
        <v>143</v>
      </c>
      <c r="E290" s="240" t="s">
        <v>1</v>
      </c>
      <c r="F290" s="241" t="s">
        <v>424</v>
      </c>
      <c r="G290" s="239"/>
      <c r="H290" s="240" t="s">
        <v>1</v>
      </c>
      <c r="I290" s="242"/>
      <c r="J290" s="239"/>
      <c r="K290" s="239"/>
      <c r="L290" s="243"/>
      <c r="M290" s="244"/>
      <c r="N290" s="245"/>
      <c r="O290" s="245"/>
      <c r="P290" s="245"/>
      <c r="Q290" s="245"/>
      <c r="R290" s="245"/>
      <c r="S290" s="245"/>
      <c r="T290" s="24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7" t="s">
        <v>143</v>
      </c>
      <c r="AU290" s="247" t="s">
        <v>90</v>
      </c>
      <c r="AV290" s="13" t="s">
        <v>88</v>
      </c>
      <c r="AW290" s="13" t="s">
        <v>34</v>
      </c>
      <c r="AX290" s="13" t="s">
        <v>80</v>
      </c>
      <c r="AY290" s="247" t="s">
        <v>130</v>
      </c>
    </row>
    <row r="291" s="14" customFormat="1">
      <c r="A291" s="14"/>
      <c r="B291" s="248"/>
      <c r="C291" s="249"/>
      <c r="D291" s="231" t="s">
        <v>143</v>
      </c>
      <c r="E291" s="250" t="s">
        <v>1</v>
      </c>
      <c r="F291" s="251" t="s">
        <v>425</v>
      </c>
      <c r="G291" s="249"/>
      <c r="H291" s="252">
        <v>32.960000000000001</v>
      </c>
      <c r="I291" s="253"/>
      <c r="J291" s="249"/>
      <c r="K291" s="249"/>
      <c r="L291" s="254"/>
      <c r="M291" s="255"/>
      <c r="N291" s="256"/>
      <c r="O291" s="256"/>
      <c r="P291" s="256"/>
      <c r="Q291" s="256"/>
      <c r="R291" s="256"/>
      <c r="S291" s="256"/>
      <c r="T291" s="257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8" t="s">
        <v>143</v>
      </c>
      <c r="AU291" s="258" t="s">
        <v>90</v>
      </c>
      <c r="AV291" s="14" t="s">
        <v>90</v>
      </c>
      <c r="AW291" s="14" t="s">
        <v>34</v>
      </c>
      <c r="AX291" s="14" t="s">
        <v>80</v>
      </c>
      <c r="AY291" s="258" t="s">
        <v>130</v>
      </c>
    </row>
    <row r="292" s="14" customFormat="1">
      <c r="A292" s="14"/>
      <c r="B292" s="248"/>
      <c r="C292" s="249"/>
      <c r="D292" s="231" t="s">
        <v>143</v>
      </c>
      <c r="E292" s="250" t="s">
        <v>1</v>
      </c>
      <c r="F292" s="251" t="s">
        <v>426</v>
      </c>
      <c r="G292" s="249"/>
      <c r="H292" s="252">
        <v>3.2959999999999998</v>
      </c>
      <c r="I292" s="253"/>
      <c r="J292" s="249"/>
      <c r="K292" s="249"/>
      <c r="L292" s="254"/>
      <c r="M292" s="255"/>
      <c r="N292" s="256"/>
      <c r="O292" s="256"/>
      <c r="P292" s="256"/>
      <c r="Q292" s="256"/>
      <c r="R292" s="256"/>
      <c r="S292" s="256"/>
      <c r="T292" s="257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8" t="s">
        <v>143</v>
      </c>
      <c r="AU292" s="258" t="s">
        <v>90</v>
      </c>
      <c r="AV292" s="14" t="s">
        <v>90</v>
      </c>
      <c r="AW292" s="14" t="s">
        <v>34</v>
      </c>
      <c r="AX292" s="14" t="s">
        <v>80</v>
      </c>
      <c r="AY292" s="258" t="s">
        <v>130</v>
      </c>
    </row>
    <row r="293" s="14" customFormat="1">
      <c r="A293" s="14"/>
      <c r="B293" s="248"/>
      <c r="C293" s="249"/>
      <c r="D293" s="231" t="s">
        <v>143</v>
      </c>
      <c r="E293" s="250" t="s">
        <v>1</v>
      </c>
      <c r="F293" s="251" t="s">
        <v>427</v>
      </c>
      <c r="G293" s="249"/>
      <c r="H293" s="252">
        <v>14.976000000000001</v>
      </c>
      <c r="I293" s="253"/>
      <c r="J293" s="249"/>
      <c r="K293" s="249"/>
      <c r="L293" s="254"/>
      <c r="M293" s="255"/>
      <c r="N293" s="256"/>
      <c r="O293" s="256"/>
      <c r="P293" s="256"/>
      <c r="Q293" s="256"/>
      <c r="R293" s="256"/>
      <c r="S293" s="256"/>
      <c r="T293" s="257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8" t="s">
        <v>143</v>
      </c>
      <c r="AU293" s="258" t="s">
        <v>90</v>
      </c>
      <c r="AV293" s="14" t="s">
        <v>90</v>
      </c>
      <c r="AW293" s="14" t="s">
        <v>34</v>
      </c>
      <c r="AX293" s="14" t="s">
        <v>80</v>
      </c>
      <c r="AY293" s="258" t="s">
        <v>130</v>
      </c>
    </row>
    <row r="294" s="13" customFormat="1">
      <c r="A294" s="13"/>
      <c r="B294" s="238"/>
      <c r="C294" s="239"/>
      <c r="D294" s="231" t="s">
        <v>143</v>
      </c>
      <c r="E294" s="240" t="s">
        <v>1</v>
      </c>
      <c r="F294" s="241" t="s">
        <v>428</v>
      </c>
      <c r="G294" s="239"/>
      <c r="H294" s="240" t="s">
        <v>1</v>
      </c>
      <c r="I294" s="242"/>
      <c r="J294" s="239"/>
      <c r="K294" s="239"/>
      <c r="L294" s="243"/>
      <c r="M294" s="244"/>
      <c r="N294" s="245"/>
      <c r="O294" s="245"/>
      <c r="P294" s="245"/>
      <c r="Q294" s="245"/>
      <c r="R294" s="245"/>
      <c r="S294" s="245"/>
      <c r="T294" s="24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7" t="s">
        <v>143</v>
      </c>
      <c r="AU294" s="247" t="s">
        <v>90</v>
      </c>
      <c r="AV294" s="13" t="s">
        <v>88</v>
      </c>
      <c r="AW294" s="13" t="s">
        <v>34</v>
      </c>
      <c r="AX294" s="13" t="s">
        <v>80</v>
      </c>
      <c r="AY294" s="247" t="s">
        <v>130</v>
      </c>
    </row>
    <row r="295" s="14" customFormat="1">
      <c r="A295" s="14"/>
      <c r="B295" s="248"/>
      <c r="C295" s="249"/>
      <c r="D295" s="231" t="s">
        <v>143</v>
      </c>
      <c r="E295" s="250" t="s">
        <v>1</v>
      </c>
      <c r="F295" s="251" t="s">
        <v>429</v>
      </c>
      <c r="G295" s="249"/>
      <c r="H295" s="252">
        <v>34.399999999999999</v>
      </c>
      <c r="I295" s="253"/>
      <c r="J295" s="249"/>
      <c r="K295" s="249"/>
      <c r="L295" s="254"/>
      <c r="M295" s="255"/>
      <c r="N295" s="256"/>
      <c r="O295" s="256"/>
      <c r="P295" s="256"/>
      <c r="Q295" s="256"/>
      <c r="R295" s="256"/>
      <c r="S295" s="256"/>
      <c r="T295" s="257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8" t="s">
        <v>143</v>
      </c>
      <c r="AU295" s="258" t="s">
        <v>90</v>
      </c>
      <c r="AV295" s="14" t="s">
        <v>90</v>
      </c>
      <c r="AW295" s="14" t="s">
        <v>34</v>
      </c>
      <c r="AX295" s="14" t="s">
        <v>80</v>
      </c>
      <c r="AY295" s="258" t="s">
        <v>130</v>
      </c>
    </row>
    <row r="296" s="14" customFormat="1">
      <c r="A296" s="14"/>
      <c r="B296" s="248"/>
      <c r="C296" s="249"/>
      <c r="D296" s="231" t="s">
        <v>143</v>
      </c>
      <c r="E296" s="250" t="s">
        <v>1</v>
      </c>
      <c r="F296" s="251" t="s">
        <v>430</v>
      </c>
      <c r="G296" s="249"/>
      <c r="H296" s="252">
        <v>3.4399999999999999</v>
      </c>
      <c r="I296" s="253"/>
      <c r="J296" s="249"/>
      <c r="K296" s="249"/>
      <c r="L296" s="254"/>
      <c r="M296" s="255"/>
      <c r="N296" s="256"/>
      <c r="O296" s="256"/>
      <c r="P296" s="256"/>
      <c r="Q296" s="256"/>
      <c r="R296" s="256"/>
      <c r="S296" s="256"/>
      <c r="T296" s="257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8" t="s">
        <v>143</v>
      </c>
      <c r="AU296" s="258" t="s">
        <v>90</v>
      </c>
      <c r="AV296" s="14" t="s">
        <v>90</v>
      </c>
      <c r="AW296" s="14" t="s">
        <v>34</v>
      </c>
      <c r="AX296" s="14" t="s">
        <v>80</v>
      </c>
      <c r="AY296" s="258" t="s">
        <v>130</v>
      </c>
    </row>
    <row r="297" s="14" customFormat="1">
      <c r="A297" s="14"/>
      <c r="B297" s="248"/>
      <c r="C297" s="249"/>
      <c r="D297" s="231" t="s">
        <v>143</v>
      </c>
      <c r="E297" s="250" t="s">
        <v>1</v>
      </c>
      <c r="F297" s="251" t="s">
        <v>427</v>
      </c>
      <c r="G297" s="249"/>
      <c r="H297" s="252">
        <v>14.976000000000001</v>
      </c>
      <c r="I297" s="253"/>
      <c r="J297" s="249"/>
      <c r="K297" s="249"/>
      <c r="L297" s="254"/>
      <c r="M297" s="255"/>
      <c r="N297" s="256"/>
      <c r="O297" s="256"/>
      <c r="P297" s="256"/>
      <c r="Q297" s="256"/>
      <c r="R297" s="256"/>
      <c r="S297" s="256"/>
      <c r="T297" s="257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8" t="s">
        <v>143</v>
      </c>
      <c r="AU297" s="258" t="s">
        <v>90</v>
      </c>
      <c r="AV297" s="14" t="s">
        <v>90</v>
      </c>
      <c r="AW297" s="14" t="s">
        <v>34</v>
      </c>
      <c r="AX297" s="14" t="s">
        <v>80</v>
      </c>
      <c r="AY297" s="258" t="s">
        <v>130</v>
      </c>
    </row>
    <row r="298" s="15" customFormat="1">
      <c r="A298" s="15"/>
      <c r="B298" s="259"/>
      <c r="C298" s="260"/>
      <c r="D298" s="231" t="s">
        <v>143</v>
      </c>
      <c r="E298" s="261" t="s">
        <v>1</v>
      </c>
      <c r="F298" s="262" t="s">
        <v>147</v>
      </c>
      <c r="G298" s="260"/>
      <c r="H298" s="263">
        <v>104.048</v>
      </c>
      <c r="I298" s="264"/>
      <c r="J298" s="260"/>
      <c r="K298" s="260"/>
      <c r="L298" s="265"/>
      <c r="M298" s="266"/>
      <c r="N298" s="267"/>
      <c r="O298" s="267"/>
      <c r="P298" s="267"/>
      <c r="Q298" s="267"/>
      <c r="R298" s="267"/>
      <c r="S298" s="267"/>
      <c r="T298" s="268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69" t="s">
        <v>143</v>
      </c>
      <c r="AU298" s="269" t="s">
        <v>90</v>
      </c>
      <c r="AV298" s="15" t="s">
        <v>137</v>
      </c>
      <c r="AW298" s="15" t="s">
        <v>34</v>
      </c>
      <c r="AX298" s="15" t="s">
        <v>88</v>
      </c>
      <c r="AY298" s="269" t="s">
        <v>130</v>
      </c>
    </row>
    <row r="299" s="15" customFormat="1">
      <c r="A299" s="15"/>
      <c r="B299" s="259"/>
      <c r="C299" s="260"/>
      <c r="D299" s="231" t="s">
        <v>143</v>
      </c>
      <c r="E299" s="261" t="s">
        <v>1</v>
      </c>
      <c r="F299" s="262" t="s">
        <v>147</v>
      </c>
      <c r="G299" s="260"/>
      <c r="H299" s="263">
        <v>0</v>
      </c>
      <c r="I299" s="264"/>
      <c r="J299" s="260"/>
      <c r="K299" s="260"/>
      <c r="L299" s="265"/>
      <c r="M299" s="266"/>
      <c r="N299" s="267"/>
      <c r="O299" s="267"/>
      <c r="P299" s="267"/>
      <c r="Q299" s="267"/>
      <c r="R299" s="267"/>
      <c r="S299" s="267"/>
      <c r="T299" s="268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9" t="s">
        <v>143</v>
      </c>
      <c r="AU299" s="269" t="s">
        <v>90</v>
      </c>
      <c r="AV299" s="15" t="s">
        <v>137</v>
      </c>
      <c r="AW299" s="15" t="s">
        <v>34</v>
      </c>
      <c r="AX299" s="15" t="s">
        <v>80</v>
      </c>
      <c r="AY299" s="269" t="s">
        <v>130</v>
      </c>
    </row>
    <row r="300" s="2" customFormat="1" ht="16.5" customHeight="1">
      <c r="A300" s="38"/>
      <c r="B300" s="39"/>
      <c r="C300" s="218" t="s">
        <v>314</v>
      </c>
      <c r="D300" s="218" t="s">
        <v>132</v>
      </c>
      <c r="E300" s="219" t="s">
        <v>436</v>
      </c>
      <c r="F300" s="220" t="s">
        <v>437</v>
      </c>
      <c r="G300" s="221" t="s">
        <v>343</v>
      </c>
      <c r="H300" s="222">
        <v>1.1799999999999999</v>
      </c>
      <c r="I300" s="223"/>
      <c r="J300" s="224">
        <f>ROUND(I300*H300,2)</f>
        <v>0</v>
      </c>
      <c r="K300" s="220" t="s">
        <v>136</v>
      </c>
      <c r="L300" s="44"/>
      <c r="M300" s="225" t="s">
        <v>1</v>
      </c>
      <c r="N300" s="226" t="s">
        <v>45</v>
      </c>
      <c r="O300" s="91"/>
      <c r="P300" s="227">
        <f>O300*H300</f>
        <v>0</v>
      </c>
      <c r="Q300" s="227">
        <v>1.0395514030999999</v>
      </c>
      <c r="R300" s="227">
        <f>Q300*H300</f>
        <v>1.2266706556579998</v>
      </c>
      <c r="S300" s="227">
        <v>0</v>
      </c>
      <c r="T300" s="228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9" t="s">
        <v>137</v>
      </c>
      <c r="AT300" s="229" t="s">
        <v>132</v>
      </c>
      <c r="AU300" s="229" t="s">
        <v>90</v>
      </c>
      <c r="AY300" s="17" t="s">
        <v>130</v>
      </c>
      <c r="BE300" s="230">
        <f>IF(N300="základní",J300,0)</f>
        <v>0</v>
      </c>
      <c r="BF300" s="230">
        <f>IF(N300="snížená",J300,0)</f>
        <v>0</v>
      </c>
      <c r="BG300" s="230">
        <f>IF(N300="zákl. přenesená",J300,0)</f>
        <v>0</v>
      </c>
      <c r="BH300" s="230">
        <f>IF(N300="sníž. přenesená",J300,0)</f>
        <v>0</v>
      </c>
      <c r="BI300" s="230">
        <f>IF(N300="nulová",J300,0)</f>
        <v>0</v>
      </c>
      <c r="BJ300" s="17" t="s">
        <v>88</v>
      </c>
      <c r="BK300" s="230">
        <f>ROUND(I300*H300,2)</f>
        <v>0</v>
      </c>
      <c r="BL300" s="17" t="s">
        <v>137</v>
      </c>
      <c r="BM300" s="229" t="s">
        <v>438</v>
      </c>
    </row>
    <row r="301" s="2" customFormat="1">
      <c r="A301" s="38"/>
      <c r="B301" s="39"/>
      <c r="C301" s="40"/>
      <c r="D301" s="231" t="s">
        <v>139</v>
      </c>
      <c r="E301" s="40"/>
      <c r="F301" s="232" t="s">
        <v>439</v>
      </c>
      <c r="G301" s="40"/>
      <c r="H301" s="40"/>
      <c r="I301" s="233"/>
      <c r="J301" s="40"/>
      <c r="K301" s="40"/>
      <c r="L301" s="44"/>
      <c r="M301" s="234"/>
      <c r="N301" s="235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139</v>
      </c>
      <c r="AU301" s="17" t="s">
        <v>90</v>
      </c>
    </row>
    <row r="302" s="2" customFormat="1">
      <c r="A302" s="38"/>
      <c r="B302" s="39"/>
      <c r="C302" s="40"/>
      <c r="D302" s="236" t="s">
        <v>141</v>
      </c>
      <c r="E302" s="40"/>
      <c r="F302" s="237" t="s">
        <v>440</v>
      </c>
      <c r="G302" s="40"/>
      <c r="H302" s="40"/>
      <c r="I302" s="233"/>
      <c r="J302" s="40"/>
      <c r="K302" s="40"/>
      <c r="L302" s="44"/>
      <c r="M302" s="234"/>
      <c r="N302" s="235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141</v>
      </c>
      <c r="AU302" s="17" t="s">
        <v>90</v>
      </c>
    </row>
    <row r="303" s="13" customFormat="1">
      <c r="A303" s="13"/>
      <c r="B303" s="238"/>
      <c r="C303" s="239"/>
      <c r="D303" s="231" t="s">
        <v>143</v>
      </c>
      <c r="E303" s="240" t="s">
        <v>1</v>
      </c>
      <c r="F303" s="241" t="s">
        <v>441</v>
      </c>
      <c r="G303" s="239"/>
      <c r="H303" s="240" t="s">
        <v>1</v>
      </c>
      <c r="I303" s="242"/>
      <c r="J303" s="239"/>
      <c r="K303" s="239"/>
      <c r="L303" s="243"/>
      <c r="M303" s="244"/>
      <c r="N303" s="245"/>
      <c r="O303" s="245"/>
      <c r="P303" s="245"/>
      <c r="Q303" s="245"/>
      <c r="R303" s="245"/>
      <c r="S303" s="245"/>
      <c r="T303" s="24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7" t="s">
        <v>143</v>
      </c>
      <c r="AU303" s="247" t="s">
        <v>90</v>
      </c>
      <c r="AV303" s="13" t="s">
        <v>88</v>
      </c>
      <c r="AW303" s="13" t="s">
        <v>34</v>
      </c>
      <c r="AX303" s="13" t="s">
        <v>80</v>
      </c>
      <c r="AY303" s="247" t="s">
        <v>130</v>
      </c>
    </row>
    <row r="304" s="13" customFormat="1">
      <c r="A304" s="13"/>
      <c r="B304" s="238"/>
      <c r="C304" s="239"/>
      <c r="D304" s="231" t="s">
        <v>143</v>
      </c>
      <c r="E304" s="240" t="s">
        <v>1</v>
      </c>
      <c r="F304" s="241" t="s">
        <v>442</v>
      </c>
      <c r="G304" s="239"/>
      <c r="H304" s="240" t="s">
        <v>1</v>
      </c>
      <c r="I304" s="242"/>
      <c r="J304" s="239"/>
      <c r="K304" s="239"/>
      <c r="L304" s="243"/>
      <c r="M304" s="244"/>
      <c r="N304" s="245"/>
      <c r="O304" s="245"/>
      <c r="P304" s="245"/>
      <c r="Q304" s="245"/>
      <c r="R304" s="245"/>
      <c r="S304" s="245"/>
      <c r="T304" s="246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7" t="s">
        <v>143</v>
      </c>
      <c r="AU304" s="247" t="s">
        <v>90</v>
      </c>
      <c r="AV304" s="13" t="s">
        <v>88</v>
      </c>
      <c r="AW304" s="13" t="s">
        <v>34</v>
      </c>
      <c r="AX304" s="13" t="s">
        <v>80</v>
      </c>
      <c r="AY304" s="247" t="s">
        <v>130</v>
      </c>
    </row>
    <row r="305" s="13" customFormat="1">
      <c r="A305" s="13"/>
      <c r="B305" s="238"/>
      <c r="C305" s="239"/>
      <c r="D305" s="231" t="s">
        <v>143</v>
      </c>
      <c r="E305" s="240" t="s">
        <v>1</v>
      </c>
      <c r="F305" s="241" t="s">
        <v>443</v>
      </c>
      <c r="G305" s="239"/>
      <c r="H305" s="240" t="s">
        <v>1</v>
      </c>
      <c r="I305" s="242"/>
      <c r="J305" s="239"/>
      <c r="K305" s="239"/>
      <c r="L305" s="243"/>
      <c r="M305" s="244"/>
      <c r="N305" s="245"/>
      <c r="O305" s="245"/>
      <c r="P305" s="245"/>
      <c r="Q305" s="245"/>
      <c r="R305" s="245"/>
      <c r="S305" s="245"/>
      <c r="T305" s="24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7" t="s">
        <v>143</v>
      </c>
      <c r="AU305" s="247" t="s">
        <v>90</v>
      </c>
      <c r="AV305" s="13" t="s">
        <v>88</v>
      </c>
      <c r="AW305" s="13" t="s">
        <v>34</v>
      </c>
      <c r="AX305" s="13" t="s">
        <v>80</v>
      </c>
      <c r="AY305" s="247" t="s">
        <v>130</v>
      </c>
    </row>
    <row r="306" s="13" customFormat="1">
      <c r="A306" s="13"/>
      <c r="B306" s="238"/>
      <c r="C306" s="239"/>
      <c r="D306" s="231" t="s">
        <v>143</v>
      </c>
      <c r="E306" s="240" t="s">
        <v>1</v>
      </c>
      <c r="F306" s="241" t="s">
        <v>444</v>
      </c>
      <c r="G306" s="239"/>
      <c r="H306" s="240" t="s">
        <v>1</v>
      </c>
      <c r="I306" s="242"/>
      <c r="J306" s="239"/>
      <c r="K306" s="239"/>
      <c r="L306" s="243"/>
      <c r="M306" s="244"/>
      <c r="N306" s="245"/>
      <c r="O306" s="245"/>
      <c r="P306" s="245"/>
      <c r="Q306" s="245"/>
      <c r="R306" s="245"/>
      <c r="S306" s="245"/>
      <c r="T306" s="24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7" t="s">
        <v>143</v>
      </c>
      <c r="AU306" s="247" t="s">
        <v>90</v>
      </c>
      <c r="AV306" s="13" t="s">
        <v>88</v>
      </c>
      <c r="AW306" s="13" t="s">
        <v>34</v>
      </c>
      <c r="AX306" s="13" t="s">
        <v>80</v>
      </c>
      <c r="AY306" s="247" t="s">
        <v>130</v>
      </c>
    </row>
    <row r="307" s="14" customFormat="1">
      <c r="A307" s="14"/>
      <c r="B307" s="248"/>
      <c r="C307" s="249"/>
      <c r="D307" s="231" t="s">
        <v>143</v>
      </c>
      <c r="E307" s="250" t="s">
        <v>1</v>
      </c>
      <c r="F307" s="251" t="s">
        <v>445</v>
      </c>
      <c r="G307" s="249"/>
      <c r="H307" s="252">
        <v>0.20499999999999999</v>
      </c>
      <c r="I307" s="253"/>
      <c r="J307" s="249"/>
      <c r="K307" s="249"/>
      <c r="L307" s="254"/>
      <c r="M307" s="255"/>
      <c r="N307" s="256"/>
      <c r="O307" s="256"/>
      <c r="P307" s="256"/>
      <c r="Q307" s="256"/>
      <c r="R307" s="256"/>
      <c r="S307" s="256"/>
      <c r="T307" s="257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8" t="s">
        <v>143</v>
      </c>
      <c r="AU307" s="258" t="s">
        <v>90</v>
      </c>
      <c r="AV307" s="14" t="s">
        <v>90</v>
      </c>
      <c r="AW307" s="14" t="s">
        <v>34</v>
      </c>
      <c r="AX307" s="14" t="s">
        <v>80</v>
      </c>
      <c r="AY307" s="258" t="s">
        <v>130</v>
      </c>
    </row>
    <row r="308" s="13" customFormat="1">
      <c r="A308" s="13"/>
      <c r="B308" s="238"/>
      <c r="C308" s="239"/>
      <c r="D308" s="231" t="s">
        <v>143</v>
      </c>
      <c r="E308" s="240" t="s">
        <v>1</v>
      </c>
      <c r="F308" s="241" t="s">
        <v>446</v>
      </c>
      <c r="G308" s="239"/>
      <c r="H308" s="240" t="s">
        <v>1</v>
      </c>
      <c r="I308" s="242"/>
      <c r="J308" s="239"/>
      <c r="K308" s="239"/>
      <c r="L308" s="243"/>
      <c r="M308" s="244"/>
      <c r="N308" s="245"/>
      <c r="O308" s="245"/>
      <c r="P308" s="245"/>
      <c r="Q308" s="245"/>
      <c r="R308" s="245"/>
      <c r="S308" s="245"/>
      <c r="T308" s="24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7" t="s">
        <v>143</v>
      </c>
      <c r="AU308" s="247" t="s">
        <v>90</v>
      </c>
      <c r="AV308" s="13" t="s">
        <v>88</v>
      </c>
      <c r="AW308" s="13" t="s">
        <v>34</v>
      </c>
      <c r="AX308" s="13" t="s">
        <v>80</v>
      </c>
      <c r="AY308" s="247" t="s">
        <v>130</v>
      </c>
    </row>
    <row r="309" s="14" customFormat="1">
      <c r="A309" s="14"/>
      <c r="B309" s="248"/>
      <c r="C309" s="249"/>
      <c r="D309" s="231" t="s">
        <v>143</v>
      </c>
      <c r="E309" s="250" t="s">
        <v>1</v>
      </c>
      <c r="F309" s="251" t="s">
        <v>447</v>
      </c>
      <c r="G309" s="249"/>
      <c r="H309" s="252">
        <v>0.109</v>
      </c>
      <c r="I309" s="253"/>
      <c r="J309" s="249"/>
      <c r="K309" s="249"/>
      <c r="L309" s="254"/>
      <c r="M309" s="255"/>
      <c r="N309" s="256"/>
      <c r="O309" s="256"/>
      <c r="P309" s="256"/>
      <c r="Q309" s="256"/>
      <c r="R309" s="256"/>
      <c r="S309" s="256"/>
      <c r="T309" s="257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8" t="s">
        <v>143</v>
      </c>
      <c r="AU309" s="258" t="s">
        <v>90</v>
      </c>
      <c r="AV309" s="14" t="s">
        <v>90</v>
      </c>
      <c r="AW309" s="14" t="s">
        <v>34</v>
      </c>
      <c r="AX309" s="14" t="s">
        <v>80</v>
      </c>
      <c r="AY309" s="258" t="s">
        <v>130</v>
      </c>
    </row>
    <row r="310" s="13" customFormat="1">
      <c r="A310" s="13"/>
      <c r="B310" s="238"/>
      <c r="C310" s="239"/>
      <c r="D310" s="231" t="s">
        <v>143</v>
      </c>
      <c r="E310" s="240" t="s">
        <v>1</v>
      </c>
      <c r="F310" s="241" t="s">
        <v>448</v>
      </c>
      <c r="G310" s="239"/>
      <c r="H310" s="240" t="s">
        <v>1</v>
      </c>
      <c r="I310" s="242"/>
      <c r="J310" s="239"/>
      <c r="K310" s="239"/>
      <c r="L310" s="243"/>
      <c r="M310" s="244"/>
      <c r="N310" s="245"/>
      <c r="O310" s="245"/>
      <c r="P310" s="245"/>
      <c r="Q310" s="245"/>
      <c r="R310" s="245"/>
      <c r="S310" s="245"/>
      <c r="T310" s="24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7" t="s">
        <v>143</v>
      </c>
      <c r="AU310" s="247" t="s">
        <v>90</v>
      </c>
      <c r="AV310" s="13" t="s">
        <v>88</v>
      </c>
      <c r="AW310" s="13" t="s">
        <v>34</v>
      </c>
      <c r="AX310" s="13" t="s">
        <v>80</v>
      </c>
      <c r="AY310" s="247" t="s">
        <v>130</v>
      </c>
    </row>
    <row r="311" s="13" customFormat="1">
      <c r="A311" s="13"/>
      <c r="B311" s="238"/>
      <c r="C311" s="239"/>
      <c r="D311" s="231" t="s">
        <v>143</v>
      </c>
      <c r="E311" s="240" t="s">
        <v>1</v>
      </c>
      <c r="F311" s="241" t="s">
        <v>449</v>
      </c>
      <c r="G311" s="239"/>
      <c r="H311" s="240" t="s">
        <v>1</v>
      </c>
      <c r="I311" s="242"/>
      <c r="J311" s="239"/>
      <c r="K311" s="239"/>
      <c r="L311" s="243"/>
      <c r="M311" s="244"/>
      <c r="N311" s="245"/>
      <c r="O311" s="245"/>
      <c r="P311" s="245"/>
      <c r="Q311" s="245"/>
      <c r="R311" s="245"/>
      <c r="S311" s="245"/>
      <c r="T311" s="24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7" t="s">
        <v>143</v>
      </c>
      <c r="AU311" s="247" t="s">
        <v>90</v>
      </c>
      <c r="AV311" s="13" t="s">
        <v>88</v>
      </c>
      <c r="AW311" s="13" t="s">
        <v>34</v>
      </c>
      <c r="AX311" s="13" t="s">
        <v>80</v>
      </c>
      <c r="AY311" s="247" t="s">
        <v>130</v>
      </c>
    </row>
    <row r="312" s="14" customFormat="1">
      <c r="A312" s="14"/>
      <c r="B312" s="248"/>
      <c r="C312" s="249"/>
      <c r="D312" s="231" t="s">
        <v>143</v>
      </c>
      <c r="E312" s="250" t="s">
        <v>1</v>
      </c>
      <c r="F312" s="251" t="s">
        <v>450</v>
      </c>
      <c r="G312" s="249"/>
      <c r="H312" s="252">
        <v>0.26800000000000002</v>
      </c>
      <c r="I312" s="253"/>
      <c r="J312" s="249"/>
      <c r="K312" s="249"/>
      <c r="L312" s="254"/>
      <c r="M312" s="255"/>
      <c r="N312" s="256"/>
      <c r="O312" s="256"/>
      <c r="P312" s="256"/>
      <c r="Q312" s="256"/>
      <c r="R312" s="256"/>
      <c r="S312" s="256"/>
      <c r="T312" s="257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8" t="s">
        <v>143</v>
      </c>
      <c r="AU312" s="258" t="s">
        <v>90</v>
      </c>
      <c r="AV312" s="14" t="s">
        <v>90</v>
      </c>
      <c r="AW312" s="14" t="s">
        <v>34</v>
      </c>
      <c r="AX312" s="14" t="s">
        <v>80</v>
      </c>
      <c r="AY312" s="258" t="s">
        <v>130</v>
      </c>
    </row>
    <row r="313" s="13" customFormat="1">
      <c r="A313" s="13"/>
      <c r="B313" s="238"/>
      <c r="C313" s="239"/>
      <c r="D313" s="231" t="s">
        <v>143</v>
      </c>
      <c r="E313" s="240" t="s">
        <v>1</v>
      </c>
      <c r="F313" s="241" t="s">
        <v>451</v>
      </c>
      <c r="G313" s="239"/>
      <c r="H313" s="240" t="s">
        <v>1</v>
      </c>
      <c r="I313" s="242"/>
      <c r="J313" s="239"/>
      <c r="K313" s="239"/>
      <c r="L313" s="243"/>
      <c r="M313" s="244"/>
      <c r="N313" s="245"/>
      <c r="O313" s="245"/>
      <c r="P313" s="245"/>
      <c r="Q313" s="245"/>
      <c r="R313" s="245"/>
      <c r="S313" s="245"/>
      <c r="T313" s="24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7" t="s">
        <v>143</v>
      </c>
      <c r="AU313" s="247" t="s">
        <v>90</v>
      </c>
      <c r="AV313" s="13" t="s">
        <v>88</v>
      </c>
      <c r="AW313" s="13" t="s">
        <v>34</v>
      </c>
      <c r="AX313" s="13" t="s">
        <v>80</v>
      </c>
      <c r="AY313" s="247" t="s">
        <v>130</v>
      </c>
    </row>
    <row r="314" s="13" customFormat="1">
      <c r="A314" s="13"/>
      <c r="B314" s="238"/>
      <c r="C314" s="239"/>
      <c r="D314" s="231" t="s">
        <v>143</v>
      </c>
      <c r="E314" s="240" t="s">
        <v>1</v>
      </c>
      <c r="F314" s="241" t="s">
        <v>443</v>
      </c>
      <c r="G314" s="239"/>
      <c r="H314" s="240" t="s">
        <v>1</v>
      </c>
      <c r="I314" s="242"/>
      <c r="J314" s="239"/>
      <c r="K314" s="239"/>
      <c r="L314" s="243"/>
      <c r="M314" s="244"/>
      <c r="N314" s="245"/>
      <c r="O314" s="245"/>
      <c r="P314" s="245"/>
      <c r="Q314" s="245"/>
      <c r="R314" s="245"/>
      <c r="S314" s="245"/>
      <c r="T314" s="24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7" t="s">
        <v>143</v>
      </c>
      <c r="AU314" s="247" t="s">
        <v>90</v>
      </c>
      <c r="AV314" s="13" t="s">
        <v>88</v>
      </c>
      <c r="AW314" s="13" t="s">
        <v>34</v>
      </c>
      <c r="AX314" s="13" t="s">
        <v>80</v>
      </c>
      <c r="AY314" s="247" t="s">
        <v>130</v>
      </c>
    </row>
    <row r="315" s="13" customFormat="1">
      <c r="A315" s="13"/>
      <c r="B315" s="238"/>
      <c r="C315" s="239"/>
      <c r="D315" s="231" t="s">
        <v>143</v>
      </c>
      <c r="E315" s="240" t="s">
        <v>1</v>
      </c>
      <c r="F315" s="241" t="s">
        <v>444</v>
      </c>
      <c r="G315" s="239"/>
      <c r="H315" s="240" t="s">
        <v>1</v>
      </c>
      <c r="I315" s="242"/>
      <c r="J315" s="239"/>
      <c r="K315" s="239"/>
      <c r="L315" s="243"/>
      <c r="M315" s="244"/>
      <c r="N315" s="245"/>
      <c r="O315" s="245"/>
      <c r="P315" s="245"/>
      <c r="Q315" s="245"/>
      <c r="R315" s="245"/>
      <c r="S315" s="245"/>
      <c r="T315" s="24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7" t="s">
        <v>143</v>
      </c>
      <c r="AU315" s="247" t="s">
        <v>90</v>
      </c>
      <c r="AV315" s="13" t="s">
        <v>88</v>
      </c>
      <c r="AW315" s="13" t="s">
        <v>34</v>
      </c>
      <c r="AX315" s="13" t="s">
        <v>80</v>
      </c>
      <c r="AY315" s="247" t="s">
        <v>130</v>
      </c>
    </row>
    <row r="316" s="14" customFormat="1">
      <c r="A316" s="14"/>
      <c r="B316" s="248"/>
      <c r="C316" s="249"/>
      <c r="D316" s="231" t="s">
        <v>143</v>
      </c>
      <c r="E316" s="250" t="s">
        <v>1</v>
      </c>
      <c r="F316" s="251" t="s">
        <v>452</v>
      </c>
      <c r="G316" s="249"/>
      <c r="H316" s="252">
        <v>0.217</v>
      </c>
      <c r="I316" s="253"/>
      <c r="J316" s="249"/>
      <c r="K316" s="249"/>
      <c r="L316" s="254"/>
      <c r="M316" s="255"/>
      <c r="N316" s="256"/>
      <c r="O316" s="256"/>
      <c r="P316" s="256"/>
      <c r="Q316" s="256"/>
      <c r="R316" s="256"/>
      <c r="S316" s="256"/>
      <c r="T316" s="257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8" t="s">
        <v>143</v>
      </c>
      <c r="AU316" s="258" t="s">
        <v>90</v>
      </c>
      <c r="AV316" s="14" t="s">
        <v>90</v>
      </c>
      <c r="AW316" s="14" t="s">
        <v>34</v>
      </c>
      <c r="AX316" s="14" t="s">
        <v>80</v>
      </c>
      <c r="AY316" s="258" t="s">
        <v>130</v>
      </c>
    </row>
    <row r="317" s="13" customFormat="1">
      <c r="A317" s="13"/>
      <c r="B317" s="238"/>
      <c r="C317" s="239"/>
      <c r="D317" s="231" t="s">
        <v>143</v>
      </c>
      <c r="E317" s="240" t="s">
        <v>1</v>
      </c>
      <c r="F317" s="241" t="s">
        <v>446</v>
      </c>
      <c r="G317" s="239"/>
      <c r="H317" s="240" t="s">
        <v>1</v>
      </c>
      <c r="I317" s="242"/>
      <c r="J317" s="239"/>
      <c r="K317" s="239"/>
      <c r="L317" s="243"/>
      <c r="M317" s="244"/>
      <c r="N317" s="245"/>
      <c r="O317" s="245"/>
      <c r="P317" s="245"/>
      <c r="Q317" s="245"/>
      <c r="R317" s="245"/>
      <c r="S317" s="245"/>
      <c r="T317" s="24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7" t="s">
        <v>143</v>
      </c>
      <c r="AU317" s="247" t="s">
        <v>90</v>
      </c>
      <c r="AV317" s="13" t="s">
        <v>88</v>
      </c>
      <c r="AW317" s="13" t="s">
        <v>34</v>
      </c>
      <c r="AX317" s="13" t="s">
        <v>80</v>
      </c>
      <c r="AY317" s="247" t="s">
        <v>130</v>
      </c>
    </row>
    <row r="318" s="14" customFormat="1">
      <c r="A318" s="14"/>
      <c r="B318" s="248"/>
      <c r="C318" s="249"/>
      <c r="D318" s="231" t="s">
        <v>143</v>
      </c>
      <c r="E318" s="250" t="s">
        <v>1</v>
      </c>
      <c r="F318" s="251" t="s">
        <v>453</v>
      </c>
      <c r="G318" s="249"/>
      <c r="H318" s="252">
        <v>0.113</v>
      </c>
      <c r="I318" s="253"/>
      <c r="J318" s="249"/>
      <c r="K318" s="249"/>
      <c r="L318" s="254"/>
      <c r="M318" s="255"/>
      <c r="N318" s="256"/>
      <c r="O318" s="256"/>
      <c r="P318" s="256"/>
      <c r="Q318" s="256"/>
      <c r="R318" s="256"/>
      <c r="S318" s="256"/>
      <c r="T318" s="257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8" t="s">
        <v>143</v>
      </c>
      <c r="AU318" s="258" t="s">
        <v>90</v>
      </c>
      <c r="AV318" s="14" t="s">
        <v>90</v>
      </c>
      <c r="AW318" s="14" t="s">
        <v>34</v>
      </c>
      <c r="AX318" s="14" t="s">
        <v>80</v>
      </c>
      <c r="AY318" s="258" t="s">
        <v>130</v>
      </c>
    </row>
    <row r="319" s="13" customFormat="1">
      <c r="A319" s="13"/>
      <c r="B319" s="238"/>
      <c r="C319" s="239"/>
      <c r="D319" s="231" t="s">
        <v>143</v>
      </c>
      <c r="E319" s="240" t="s">
        <v>1</v>
      </c>
      <c r="F319" s="241" t="s">
        <v>448</v>
      </c>
      <c r="G319" s="239"/>
      <c r="H319" s="240" t="s">
        <v>1</v>
      </c>
      <c r="I319" s="242"/>
      <c r="J319" s="239"/>
      <c r="K319" s="239"/>
      <c r="L319" s="243"/>
      <c r="M319" s="244"/>
      <c r="N319" s="245"/>
      <c r="O319" s="245"/>
      <c r="P319" s="245"/>
      <c r="Q319" s="245"/>
      <c r="R319" s="245"/>
      <c r="S319" s="245"/>
      <c r="T319" s="246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7" t="s">
        <v>143</v>
      </c>
      <c r="AU319" s="247" t="s">
        <v>90</v>
      </c>
      <c r="AV319" s="13" t="s">
        <v>88</v>
      </c>
      <c r="AW319" s="13" t="s">
        <v>34</v>
      </c>
      <c r="AX319" s="13" t="s">
        <v>80</v>
      </c>
      <c r="AY319" s="247" t="s">
        <v>130</v>
      </c>
    </row>
    <row r="320" s="13" customFormat="1">
      <c r="A320" s="13"/>
      <c r="B320" s="238"/>
      <c r="C320" s="239"/>
      <c r="D320" s="231" t="s">
        <v>143</v>
      </c>
      <c r="E320" s="240" t="s">
        <v>1</v>
      </c>
      <c r="F320" s="241" t="s">
        <v>449</v>
      </c>
      <c r="G320" s="239"/>
      <c r="H320" s="240" t="s">
        <v>1</v>
      </c>
      <c r="I320" s="242"/>
      <c r="J320" s="239"/>
      <c r="K320" s="239"/>
      <c r="L320" s="243"/>
      <c r="M320" s="244"/>
      <c r="N320" s="245"/>
      <c r="O320" s="245"/>
      <c r="P320" s="245"/>
      <c r="Q320" s="245"/>
      <c r="R320" s="245"/>
      <c r="S320" s="245"/>
      <c r="T320" s="24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7" t="s">
        <v>143</v>
      </c>
      <c r="AU320" s="247" t="s">
        <v>90</v>
      </c>
      <c r="AV320" s="13" t="s">
        <v>88</v>
      </c>
      <c r="AW320" s="13" t="s">
        <v>34</v>
      </c>
      <c r="AX320" s="13" t="s">
        <v>80</v>
      </c>
      <c r="AY320" s="247" t="s">
        <v>130</v>
      </c>
    </row>
    <row r="321" s="14" customFormat="1">
      <c r="A321" s="14"/>
      <c r="B321" s="248"/>
      <c r="C321" s="249"/>
      <c r="D321" s="231" t="s">
        <v>143</v>
      </c>
      <c r="E321" s="250" t="s">
        <v>1</v>
      </c>
      <c r="F321" s="251" t="s">
        <v>450</v>
      </c>
      <c r="G321" s="249"/>
      <c r="H321" s="252">
        <v>0.26800000000000002</v>
      </c>
      <c r="I321" s="253"/>
      <c r="J321" s="249"/>
      <c r="K321" s="249"/>
      <c r="L321" s="254"/>
      <c r="M321" s="255"/>
      <c r="N321" s="256"/>
      <c r="O321" s="256"/>
      <c r="P321" s="256"/>
      <c r="Q321" s="256"/>
      <c r="R321" s="256"/>
      <c r="S321" s="256"/>
      <c r="T321" s="257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8" t="s">
        <v>143</v>
      </c>
      <c r="AU321" s="258" t="s">
        <v>90</v>
      </c>
      <c r="AV321" s="14" t="s">
        <v>90</v>
      </c>
      <c r="AW321" s="14" t="s">
        <v>34</v>
      </c>
      <c r="AX321" s="14" t="s">
        <v>80</v>
      </c>
      <c r="AY321" s="258" t="s">
        <v>130</v>
      </c>
    </row>
    <row r="322" s="15" customFormat="1">
      <c r="A322" s="15"/>
      <c r="B322" s="259"/>
      <c r="C322" s="260"/>
      <c r="D322" s="231" t="s">
        <v>143</v>
      </c>
      <c r="E322" s="261" t="s">
        <v>1</v>
      </c>
      <c r="F322" s="262" t="s">
        <v>147</v>
      </c>
      <c r="G322" s="260"/>
      <c r="H322" s="263">
        <v>1.1799999999999999</v>
      </c>
      <c r="I322" s="264"/>
      <c r="J322" s="260"/>
      <c r="K322" s="260"/>
      <c r="L322" s="265"/>
      <c r="M322" s="266"/>
      <c r="N322" s="267"/>
      <c r="O322" s="267"/>
      <c r="P322" s="267"/>
      <c r="Q322" s="267"/>
      <c r="R322" s="267"/>
      <c r="S322" s="267"/>
      <c r="T322" s="268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69" t="s">
        <v>143</v>
      </c>
      <c r="AU322" s="269" t="s">
        <v>90</v>
      </c>
      <c r="AV322" s="15" t="s">
        <v>137</v>
      </c>
      <c r="AW322" s="15" t="s">
        <v>34</v>
      </c>
      <c r="AX322" s="15" t="s">
        <v>88</v>
      </c>
      <c r="AY322" s="269" t="s">
        <v>130</v>
      </c>
    </row>
    <row r="323" s="12" customFormat="1" ht="22.8" customHeight="1">
      <c r="A323" s="12"/>
      <c r="B323" s="202"/>
      <c r="C323" s="203"/>
      <c r="D323" s="204" t="s">
        <v>79</v>
      </c>
      <c r="E323" s="216" t="s">
        <v>137</v>
      </c>
      <c r="F323" s="216" t="s">
        <v>267</v>
      </c>
      <c r="G323" s="203"/>
      <c r="H323" s="203"/>
      <c r="I323" s="206"/>
      <c r="J323" s="217">
        <f>BK323</f>
        <v>0</v>
      </c>
      <c r="K323" s="203"/>
      <c r="L323" s="208"/>
      <c r="M323" s="209"/>
      <c r="N323" s="210"/>
      <c r="O323" s="210"/>
      <c r="P323" s="211">
        <f>SUM(P324:P393)</f>
        <v>0</v>
      </c>
      <c r="Q323" s="210"/>
      <c r="R323" s="211">
        <f>SUM(R324:R393)</f>
        <v>683.4692976</v>
      </c>
      <c r="S323" s="210"/>
      <c r="T323" s="212">
        <f>SUM(T324:T393)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13" t="s">
        <v>88</v>
      </c>
      <c r="AT323" s="214" t="s">
        <v>79</v>
      </c>
      <c r="AU323" s="214" t="s">
        <v>88</v>
      </c>
      <c r="AY323" s="213" t="s">
        <v>130</v>
      </c>
      <c r="BK323" s="215">
        <f>SUM(BK324:BK393)</f>
        <v>0</v>
      </c>
    </row>
    <row r="324" s="2" customFormat="1" ht="16.5" customHeight="1">
      <c r="A324" s="38"/>
      <c r="B324" s="39"/>
      <c r="C324" s="218" t="s">
        <v>323</v>
      </c>
      <c r="D324" s="218" t="s">
        <v>132</v>
      </c>
      <c r="E324" s="219" t="s">
        <v>269</v>
      </c>
      <c r="F324" s="220" t="s">
        <v>270</v>
      </c>
      <c r="G324" s="221" t="s">
        <v>150</v>
      </c>
      <c r="H324" s="222">
        <v>28.02</v>
      </c>
      <c r="I324" s="223"/>
      <c r="J324" s="224">
        <f>ROUND(I324*H324,2)</f>
        <v>0</v>
      </c>
      <c r="K324" s="220" t="s">
        <v>136</v>
      </c>
      <c r="L324" s="44"/>
      <c r="M324" s="225" t="s">
        <v>1</v>
      </c>
      <c r="N324" s="226" t="s">
        <v>45</v>
      </c>
      <c r="O324" s="91"/>
      <c r="P324" s="227">
        <f>O324*H324</f>
        <v>0</v>
      </c>
      <c r="Q324" s="227">
        <v>0.40079999999999999</v>
      </c>
      <c r="R324" s="227">
        <f>Q324*H324</f>
        <v>11.230416</v>
      </c>
      <c r="S324" s="227">
        <v>0</v>
      </c>
      <c r="T324" s="228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9" t="s">
        <v>137</v>
      </c>
      <c r="AT324" s="229" t="s">
        <v>132</v>
      </c>
      <c r="AU324" s="229" t="s">
        <v>90</v>
      </c>
      <c r="AY324" s="17" t="s">
        <v>130</v>
      </c>
      <c r="BE324" s="230">
        <f>IF(N324="základní",J324,0)</f>
        <v>0</v>
      </c>
      <c r="BF324" s="230">
        <f>IF(N324="snížená",J324,0)</f>
        <v>0</v>
      </c>
      <c r="BG324" s="230">
        <f>IF(N324="zákl. přenesená",J324,0)</f>
        <v>0</v>
      </c>
      <c r="BH324" s="230">
        <f>IF(N324="sníž. přenesená",J324,0)</f>
        <v>0</v>
      </c>
      <c r="BI324" s="230">
        <f>IF(N324="nulová",J324,0)</f>
        <v>0</v>
      </c>
      <c r="BJ324" s="17" t="s">
        <v>88</v>
      </c>
      <c r="BK324" s="230">
        <f>ROUND(I324*H324,2)</f>
        <v>0</v>
      </c>
      <c r="BL324" s="17" t="s">
        <v>137</v>
      </c>
      <c r="BM324" s="229" t="s">
        <v>271</v>
      </c>
    </row>
    <row r="325" s="2" customFormat="1">
      <c r="A325" s="38"/>
      <c r="B325" s="39"/>
      <c r="C325" s="40"/>
      <c r="D325" s="231" t="s">
        <v>139</v>
      </c>
      <c r="E325" s="40"/>
      <c r="F325" s="232" t="s">
        <v>272</v>
      </c>
      <c r="G325" s="40"/>
      <c r="H325" s="40"/>
      <c r="I325" s="233"/>
      <c r="J325" s="40"/>
      <c r="K325" s="40"/>
      <c r="L325" s="44"/>
      <c r="M325" s="234"/>
      <c r="N325" s="235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139</v>
      </c>
      <c r="AU325" s="17" t="s">
        <v>90</v>
      </c>
    </row>
    <row r="326" s="2" customFormat="1">
      <c r="A326" s="38"/>
      <c r="B326" s="39"/>
      <c r="C326" s="40"/>
      <c r="D326" s="236" t="s">
        <v>141</v>
      </c>
      <c r="E326" s="40"/>
      <c r="F326" s="237" t="s">
        <v>273</v>
      </c>
      <c r="G326" s="40"/>
      <c r="H326" s="40"/>
      <c r="I326" s="233"/>
      <c r="J326" s="40"/>
      <c r="K326" s="40"/>
      <c r="L326" s="44"/>
      <c r="M326" s="234"/>
      <c r="N326" s="235"/>
      <c r="O326" s="91"/>
      <c r="P326" s="91"/>
      <c r="Q326" s="91"/>
      <c r="R326" s="91"/>
      <c r="S326" s="91"/>
      <c r="T326" s="92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141</v>
      </c>
      <c r="AU326" s="17" t="s">
        <v>90</v>
      </c>
    </row>
    <row r="327" s="13" customFormat="1">
      <c r="A327" s="13"/>
      <c r="B327" s="238"/>
      <c r="C327" s="239"/>
      <c r="D327" s="231" t="s">
        <v>143</v>
      </c>
      <c r="E327" s="240" t="s">
        <v>1</v>
      </c>
      <c r="F327" s="241" t="s">
        <v>274</v>
      </c>
      <c r="G327" s="239"/>
      <c r="H327" s="240" t="s">
        <v>1</v>
      </c>
      <c r="I327" s="242"/>
      <c r="J327" s="239"/>
      <c r="K327" s="239"/>
      <c r="L327" s="243"/>
      <c r="M327" s="244"/>
      <c r="N327" s="245"/>
      <c r="O327" s="245"/>
      <c r="P327" s="245"/>
      <c r="Q327" s="245"/>
      <c r="R327" s="245"/>
      <c r="S327" s="245"/>
      <c r="T327" s="246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7" t="s">
        <v>143</v>
      </c>
      <c r="AU327" s="247" t="s">
        <v>90</v>
      </c>
      <c r="AV327" s="13" t="s">
        <v>88</v>
      </c>
      <c r="AW327" s="13" t="s">
        <v>34</v>
      </c>
      <c r="AX327" s="13" t="s">
        <v>80</v>
      </c>
      <c r="AY327" s="247" t="s">
        <v>130</v>
      </c>
    </row>
    <row r="328" s="13" customFormat="1">
      <c r="A328" s="13"/>
      <c r="B328" s="238"/>
      <c r="C328" s="239"/>
      <c r="D328" s="231" t="s">
        <v>143</v>
      </c>
      <c r="E328" s="240" t="s">
        <v>1</v>
      </c>
      <c r="F328" s="241" t="s">
        <v>275</v>
      </c>
      <c r="G328" s="239"/>
      <c r="H328" s="240" t="s">
        <v>1</v>
      </c>
      <c r="I328" s="242"/>
      <c r="J328" s="239"/>
      <c r="K328" s="239"/>
      <c r="L328" s="243"/>
      <c r="M328" s="244"/>
      <c r="N328" s="245"/>
      <c r="O328" s="245"/>
      <c r="P328" s="245"/>
      <c r="Q328" s="245"/>
      <c r="R328" s="245"/>
      <c r="S328" s="245"/>
      <c r="T328" s="24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7" t="s">
        <v>143</v>
      </c>
      <c r="AU328" s="247" t="s">
        <v>90</v>
      </c>
      <c r="AV328" s="13" t="s">
        <v>88</v>
      </c>
      <c r="AW328" s="13" t="s">
        <v>34</v>
      </c>
      <c r="AX328" s="13" t="s">
        <v>80</v>
      </c>
      <c r="AY328" s="247" t="s">
        <v>130</v>
      </c>
    </row>
    <row r="329" s="14" customFormat="1">
      <c r="A329" s="14"/>
      <c r="B329" s="248"/>
      <c r="C329" s="249"/>
      <c r="D329" s="231" t="s">
        <v>143</v>
      </c>
      <c r="E329" s="250" t="s">
        <v>1</v>
      </c>
      <c r="F329" s="251" t="s">
        <v>276</v>
      </c>
      <c r="G329" s="249"/>
      <c r="H329" s="252">
        <v>28.02</v>
      </c>
      <c r="I329" s="253"/>
      <c r="J329" s="249"/>
      <c r="K329" s="249"/>
      <c r="L329" s="254"/>
      <c r="M329" s="255"/>
      <c r="N329" s="256"/>
      <c r="O329" s="256"/>
      <c r="P329" s="256"/>
      <c r="Q329" s="256"/>
      <c r="R329" s="256"/>
      <c r="S329" s="256"/>
      <c r="T329" s="257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8" t="s">
        <v>143</v>
      </c>
      <c r="AU329" s="258" t="s">
        <v>90</v>
      </c>
      <c r="AV329" s="14" t="s">
        <v>90</v>
      </c>
      <c r="AW329" s="14" t="s">
        <v>34</v>
      </c>
      <c r="AX329" s="14" t="s">
        <v>80</v>
      </c>
      <c r="AY329" s="258" t="s">
        <v>130</v>
      </c>
    </row>
    <row r="330" s="15" customFormat="1">
      <c r="A330" s="15"/>
      <c r="B330" s="259"/>
      <c r="C330" s="260"/>
      <c r="D330" s="231" t="s">
        <v>143</v>
      </c>
      <c r="E330" s="261" t="s">
        <v>1</v>
      </c>
      <c r="F330" s="262" t="s">
        <v>147</v>
      </c>
      <c r="G330" s="260"/>
      <c r="H330" s="263">
        <v>28.02</v>
      </c>
      <c r="I330" s="264"/>
      <c r="J330" s="260"/>
      <c r="K330" s="260"/>
      <c r="L330" s="265"/>
      <c r="M330" s="266"/>
      <c r="N330" s="267"/>
      <c r="O330" s="267"/>
      <c r="P330" s="267"/>
      <c r="Q330" s="267"/>
      <c r="R330" s="267"/>
      <c r="S330" s="267"/>
      <c r="T330" s="268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69" t="s">
        <v>143</v>
      </c>
      <c r="AU330" s="269" t="s">
        <v>90</v>
      </c>
      <c r="AV330" s="15" t="s">
        <v>137</v>
      </c>
      <c r="AW330" s="15" t="s">
        <v>34</v>
      </c>
      <c r="AX330" s="15" t="s">
        <v>88</v>
      </c>
      <c r="AY330" s="269" t="s">
        <v>130</v>
      </c>
    </row>
    <row r="331" s="2" customFormat="1" ht="16.5" customHeight="1">
      <c r="A331" s="38"/>
      <c r="B331" s="39"/>
      <c r="C331" s="218" t="s">
        <v>340</v>
      </c>
      <c r="D331" s="218" t="s">
        <v>132</v>
      </c>
      <c r="E331" s="219" t="s">
        <v>454</v>
      </c>
      <c r="F331" s="220" t="s">
        <v>455</v>
      </c>
      <c r="G331" s="221" t="s">
        <v>150</v>
      </c>
      <c r="H331" s="222">
        <v>37</v>
      </c>
      <c r="I331" s="223"/>
      <c r="J331" s="224">
        <f>ROUND(I331*H331,2)</f>
        <v>0</v>
      </c>
      <c r="K331" s="220" t="s">
        <v>136</v>
      </c>
      <c r="L331" s="44"/>
      <c r="M331" s="225" t="s">
        <v>1</v>
      </c>
      <c r="N331" s="226" t="s">
        <v>45</v>
      </c>
      <c r="O331" s="91"/>
      <c r="P331" s="227">
        <f>O331*H331</f>
        <v>0</v>
      </c>
      <c r="Q331" s="227">
        <v>0</v>
      </c>
      <c r="R331" s="227">
        <f>Q331*H331</f>
        <v>0</v>
      </c>
      <c r="S331" s="227">
        <v>0</v>
      </c>
      <c r="T331" s="228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9" t="s">
        <v>137</v>
      </c>
      <c r="AT331" s="229" t="s">
        <v>132</v>
      </c>
      <c r="AU331" s="229" t="s">
        <v>90</v>
      </c>
      <c r="AY331" s="17" t="s">
        <v>130</v>
      </c>
      <c r="BE331" s="230">
        <f>IF(N331="základní",J331,0)</f>
        <v>0</v>
      </c>
      <c r="BF331" s="230">
        <f>IF(N331="snížená",J331,0)</f>
        <v>0</v>
      </c>
      <c r="BG331" s="230">
        <f>IF(N331="zákl. přenesená",J331,0)</f>
        <v>0</v>
      </c>
      <c r="BH331" s="230">
        <f>IF(N331="sníž. přenesená",J331,0)</f>
        <v>0</v>
      </c>
      <c r="BI331" s="230">
        <f>IF(N331="nulová",J331,0)</f>
        <v>0</v>
      </c>
      <c r="BJ331" s="17" t="s">
        <v>88</v>
      </c>
      <c r="BK331" s="230">
        <f>ROUND(I331*H331,2)</f>
        <v>0</v>
      </c>
      <c r="BL331" s="17" t="s">
        <v>137</v>
      </c>
      <c r="BM331" s="229" t="s">
        <v>456</v>
      </c>
    </row>
    <row r="332" s="2" customFormat="1">
      <c r="A332" s="38"/>
      <c r="B332" s="39"/>
      <c r="C332" s="40"/>
      <c r="D332" s="231" t="s">
        <v>139</v>
      </c>
      <c r="E332" s="40"/>
      <c r="F332" s="232" t="s">
        <v>457</v>
      </c>
      <c r="G332" s="40"/>
      <c r="H332" s="40"/>
      <c r="I332" s="233"/>
      <c r="J332" s="40"/>
      <c r="K332" s="40"/>
      <c r="L332" s="44"/>
      <c r="M332" s="234"/>
      <c r="N332" s="235"/>
      <c r="O332" s="91"/>
      <c r="P332" s="91"/>
      <c r="Q332" s="91"/>
      <c r="R332" s="91"/>
      <c r="S332" s="91"/>
      <c r="T332" s="92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139</v>
      </c>
      <c r="AU332" s="17" t="s">
        <v>90</v>
      </c>
    </row>
    <row r="333" s="2" customFormat="1">
      <c r="A333" s="38"/>
      <c r="B333" s="39"/>
      <c r="C333" s="40"/>
      <c r="D333" s="236" t="s">
        <v>141</v>
      </c>
      <c r="E333" s="40"/>
      <c r="F333" s="237" t="s">
        <v>458</v>
      </c>
      <c r="G333" s="40"/>
      <c r="H333" s="40"/>
      <c r="I333" s="233"/>
      <c r="J333" s="40"/>
      <c r="K333" s="40"/>
      <c r="L333" s="44"/>
      <c r="M333" s="234"/>
      <c r="N333" s="235"/>
      <c r="O333" s="91"/>
      <c r="P333" s="91"/>
      <c r="Q333" s="91"/>
      <c r="R333" s="91"/>
      <c r="S333" s="91"/>
      <c r="T333" s="92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141</v>
      </c>
      <c r="AU333" s="17" t="s">
        <v>90</v>
      </c>
    </row>
    <row r="334" s="13" customFormat="1">
      <c r="A334" s="13"/>
      <c r="B334" s="238"/>
      <c r="C334" s="239"/>
      <c r="D334" s="231" t="s">
        <v>143</v>
      </c>
      <c r="E334" s="240" t="s">
        <v>1</v>
      </c>
      <c r="F334" s="241" t="s">
        <v>459</v>
      </c>
      <c r="G334" s="239"/>
      <c r="H334" s="240" t="s">
        <v>1</v>
      </c>
      <c r="I334" s="242"/>
      <c r="J334" s="239"/>
      <c r="K334" s="239"/>
      <c r="L334" s="243"/>
      <c r="M334" s="244"/>
      <c r="N334" s="245"/>
      <c r="O334" s="245"/>
      <c r="P334" s="245"/>
      <c r="Q334" s="245"/>
      <c r="R334" s="245"/>
      <c r="S334" s="245"/>
      <c r="T334" s="246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7" t="s">
        <v>143</v>
      </c>
      <c r="AU334" s="247" t="s">
        <v>90</v>
      </c>
      <c r="AV334" s="13" t="s">
        <v>88</v>
      </c>
      <c r="AW334" s="13" t="s">
        <v>34</v>
      </c>
      <c r="AX334" s="13" t="s">
        <v>80</v>
      </c>
      <c r="AY334" s="247" t="s">
        <v>130</v>
      </c>
    </row>
    <row r="335" s="13" customFormat="1">
      <c r="A335" s="13"/>
      <c r="B335" s="238"/>
      <c r="C335" s="239"/>
      <c r="D335" s="231" t="s">
        <v>143</v>
      </c>
      <c r="E335" s="240" t="s">
        <v>1</v>
      </c>
      <c r="F335" s="241" t="s">
        <v>460</v>
      </c>
      <c r="G335" s="239"/>
      <c r="H335" s="240" t="s">
        <v>1</v>
      </c>
      <c r="I335" s="242"/>
      <c r="J335" s="239"/>
      <c r="K335" s="239"/>
      <c r="L335" s="243"/>
      <c r="M335" s="244"/>
      <c r="N335" s="245"/>
      <c r="O335" s="245"/>
      <c r="P335" s="245"/>
      <c r="Q335" s="245"/>
      <c r="R335" s="245"/>
      <c r="S335" s="245"/>
      <c r="T335" s="24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7" t="s">
        <v>143</v>
      </c>
      <c r="AU335" s="247" t="s">
        <v>90</v>
      </c>
      <c r="AV335" s="13" t="s">
        <v>88</v>
      </c>
      <c r="AW335" s="13" t="s">
        <v>34</v>
      </c>
      <c r="AX335" s="13" t="s">
        <v>80</v>
      </c>
      <c r="AY335" s="247" t="s">
        <v>130</v>
      </c>
    </row>
    <row r="336" s="14" customFormat="1">
      <c r="A336" s="14"/>
      <c r="B336" s="248"/>
      <c r="C336" s="249"/>
      <c r="D336" s="231" t="s">
        <v>143</v>
      </c>
      <c r="E336" s="250" t="s">
        <v>1</v>
      </c>
      <c r="F336" s="251" t="s">
        <v>461</v>
      </c>
      <c r="G336" s="249"/>
      <c r="H336" s="252">
        <v>8.0999999999999996</v>
      </c>
      <c r="I336" s="253"/>
      <c r="J336" s="249"/>
      <c r="K336" s="249"/>
      <c r="L336" s="254"/>
      <c r="M336" s="255"/>
      <c r="N336" s="256"/>
      <c r="O336" s="256"/>
      <c r="P336" s="256"/>
      <c r="Q336" s="256"/>
      <c r="R336" s="256"/>
      <c r="S336" s="256"/>
      <c r="T336" s="257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8" t="s">
        <v>143</v>
      </c>
      <c r="AU336" s="258" t="s">
        <v>90</v>
      </c>
      <c r="AV336" s="14" t="s">
        <v>90</v>
      </c>
      <c r="AW336" s="14" t="s">
        <v>34</v>
      </c>
      <c r="AX336" s="14" t="s">
        <v>80</v>
      </c>
      <c r="AY336" s="258" t="s">
        <v>130</v>
      </c>
    </row>
    <row r="337" s="14" customFormat="1">
      <c r="A337" s="14"/>
      <c r="B337" s="248"/>
      <c r="C337" s="249"/>
      <c r="D337" s="231" t="s">
        <v>143</v>
      </c>
      <c r="E337" s="250" t="s">
        <v>1</v>
      </c>
      <c r="F337" s="251" t="s">
        <v>462</v>
      </c>
      <c r="G337" s="249"/>
      <c r="H337" s="252">
        <v>10.4</v>
      </c>
      <c r="I337" s="253"/>
      <c r="J337" s="249"/>
      <c r="K337" s="249"/>
      <c r="L337" s="254"/>
      <c r="M337" s="255"/>
      <c r="N337" s="256"/>
      <c r="O337" s="256"/>
      <c r="P337" s="256"/>
      <c r="Q337" s="256"/>
      <c r="R337" s="256"/>
      <c r="S337" s="256"/>
      <c r="T337" s="257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8" t="s">
        <v>143</v>
      </c>
      <c r="AU337" s="258" t="s">
        <v>90</v>
      </c>
      <c r="AV337" s="14" t="s">
        <v>90</v>
      </c>
      <c r="AW337" s="14" t="s">
        <v>34</v>
      </c>
      <c r="AX337" s="14" t="s">
        <v>80</v>
      </c>
      <c r="AY337" s="258" t="s">
        <v>130</v>
      </c>
    </row>
    <row r="338" s="13" customFormat="1">
      <c r="A338" s="13"/>
      <c r="B338" s="238"/>
      <c r="C338" s="239"/>
      <c r="D338" s="231" t="s">
        <v>143</v>
      </c>
      <c r="E338" s="240" t="s">
        <v>1</v>
      </c>
      <c r="F338" s="241" t="s">
        <v>463</v>
      </c>
      <c r="G338" s="239"/>
      <c r="H338" s="240" t="s">
        <v>1</v>
      </c>
      <c r="I338" s="242"/>
      <c r="J338" s="239"/>
      <c r="K338" s="239"/>
      <c r="L338" s="243"/>
      <c r="M338" s="244"/>
      <c r="N338" s="245"/>
      <c r="O338" s="245"/>
      <c r="P338" s="245"/>
      <c r="Q338" s="245"/>
      <c r="R338" s="245"/>
      <c r="S338" s="245"/>
      <c r="T338" s="24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7" t="s">
        <v>143</v>
      </c>
      <c r="AU338" s="247" t="s">
        <v>90</v>
      </c>
      <c r="AV338" s="13" t="s">
        <v>88</v>
      </c>
      <c r="AW338" s="13" t="s">
        <v>34</v>
      </c>
      <c r="AX338" s="13" t="s">
        <v>80</v>
      </c>
      <c r="AY338" s="247" t="s">
        <v>130</v>
      </c>
    </row>
    <row r="339" s="14" customFormat="1">
      <c r="A339" s="14"/>
      <c r="B339" s="248"/>
      <c r="C339" s="249"/>
      <c r="D339" s="231" t="s">
        <v>143</v>
      </c>
      <c r="E339" s="250" t="s">
        <v>1</v>
      </c>
      <c r="F339" s="251" t="s">
        <v>461</v>
      </c>
      <c r="G339" s="249"/>
      <c r="H339" s="252">
        <v>8.0999999999999996</v>
      </c>
      <c r="I339" s="253"/>
      <c r="J339" s="249"/>
      <c r="K339" s="249"/>
      <c r="L339" s="254"/>
      <c r="M339" s="255"/>
      <c r="N339" s="256"/>
      <c r="O339" s="256"/>
      <c r="P339" s="256"/>
      <c r="Q339" s="256"/>
      <c r="R339" s="256"/>
      <c r="S339" s="256"/>
      <c r="T339" s="257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8" t="s">
        <v>143</v>
      </c>
      <c r="AU339" s="258" t="s">
        <v>90</v>
      </c>
      <c r="AV339" s="14" t="s">
        <v>90</v>
      </c>
      <c r="AW339" s="14" t="s">
        <v>34</v>
      </c>
      <c r="AX339" s="14" t="s">
        <v>80</v>
      </c>
      <c r="AY339" s="258" t="s">
        <v>130</v>
      </c>
    </row>
    <row r="340" s="14" customFormat="1">
      <c r="A340" s="14"/>
      <c r="B340" s="248"/>
      <c r="C340" s="249"/>
      <c r="D340" s="231" t="s">
        <v>143</v>
      </c>
      <c r="E340" s="250" t="s">
        <v>1</v>
      </c>
      <c r="F340" s="251" t="s">
        <v>462</v>
      </c>
      <c r="G340" s="249"/>
      <c r="H340" s="252">
        <v>10.4</v>
      </c>
      <c r="I340" s="253"/>
      <c r="J340" s="249"/>
      <c r="K340" s="249"/>
      <c r="L340" s="254"/>
      <c r="M340" s="255"/>
      <c r="N340" s="256"/>
      <c r="O340" s="256"/>
      <c r="P340" s="256"/>
      <c r="Q340" s="256"/>
      <c r="R340" s="256"/>
      <c r="S340" s="256"/>
      <c r="T340" s="257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8" t="s">
        <v>143</v>
      </c>
      <c r="AU340" s="258" t="s">
        <v>90</v>
      </c>
      <c r="AV340" s="14" t="s">
        <v>90</v>
      </c>
      <c r="AW340" s="14" t="s">
        <v>34</v>
      </c>
      <c r="AX340" s="14" t="s">
        <v>80</v>
      </c>
      <c r="AY340" s="258" t="s">
        <v>130</v>
      </c>
    </row>
    <row r="341" s="15" customFormat="1">
      <c r="A341" s="15"/>
      <c r="B341" s="259"/>
      <c r="C341" s="260"/>
      <c r="D341" s="231" t="s">
        <v>143</v>
      </c>
      <c r="E341" s="261" t="s">
        <v>1</v>
      </c>
      <c r="F341" s="262" t="s">
        <v>147</v>
      </c>
      <c r="G341" s="260"/>
      <c r="H341" s="263">
        <v>37</v>
      </c>
      <c r="I341" s="264"/>
      <c r="J341" s="260"/>
      <c r="K341" s="260"/>
      <c r="L341" s="265"/>
      <c r="M341" s="266"/>
      <c r="N341" s="267"/>
      <c r="O341" s="267"/>
      <c r="P341" s="267"/>
      <c r="Q341" s="267"/>
      <c r="R341" s="267"/>
      <c r="S341" s="267"/>
      <c r="T341" s="268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69" t="s">
        <v>143</v>
      </c>
      <c r="AU341" s="269" t="s">
        <v>90</v>
      </c>
      <c r="AV341" s="15" t="s">
        <v>137</v>
      </c>
      <c r="AW341" s="15" t="s">
        <v>34</v>
      </c>
      <c r="AX341" s="15" t="s">
        <v>88</v>
      </c>
      <c r="AY341" s="269" t="s">
        <v>130</v>
      </c>
    </row>
    <row r="342" s="2" customFormat="1" ht="21.75" customHeight="1">
      <c r="A342" s="38"/>
      <c r="B342" s="39"/>
      <c r="C342" s="218" t="s">
        <v>347</v>
      </c>
      <c r="D342" s="218" t="s">
        <v>132</v>
      </c>
      <c r="E342" s="219" t="s">
        <v>278</v>
      </c>
      <c r="F342" s="220" t="s">
        <v>279</v>
      </c>
      <c r="G342" s="221" t="s">
        <v>135</v>
      </c>
      <c r="H342" s="222">
        <v>9.2620000000000005</v>
      </c>
      <c r="I342" s="223"/>
      <c r="J342" s="224">
        <f>ROUND(I342*H342,2)</f>
        <v>0</v>
      </c>
      <c r="K342" s="220" t="s">
        <v>136</v>
      </c>
      <c r="L342" s="44"/>
      <c r="M342" s="225" t="s">
        <v>1</v>
      </c>
      <c r="N342" s="226" t="s">
        <v>45</v>
      </c>
      <c r="O342" s="91"/>
      <c r="P342" s="227">
        <f>O342*H342</f>
        <v>0</v>
      </c>
      <c r="Q342" s="227">
        <v>2.0327999999999999</v>
      </c>
      <c r="R342" s="227">
        <f>Q342*H342</f>
        <v>18.8277936</v>
      </c>
      <c r="S342" s="227">
        <v>0</v>
      </c>
      <c r="T342" s="228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9" t="s">
        <v>137</v>
      </c>
      <c r="AT342" s="229" t="s">
        <v>132</v>
      </c>
      <c r="AU342" s="229" t="s">
        <v>90</v>
      </c>
      <c r="AY342" s="17" t="s">
        <v>130</v>
      </c>
      <c r="BE342" s="230">
        <f>IF(N342="základní",J342,0)</f>
        <v>0</v>
      </c>
      <c r="BF342" s="230">
        <f>IF(N342="snížená",J342,0)</f>
        <v>0</v>
      </c>
      <c r="BG342" s="230">
        <f>IF(N342="zákl. přenesená",J342,0)</f>
        <v>0</v>
      </c>
      <c r="BH342" s="230">
        <f>IF(N342="sníž. přenesená",J342,0)</f>
        <v>0</v>
      </c>
      <c r="BI342" s="230">
        <f>IF(N342="nulová",J342,0)</f>
        <v>0</v>
      </c>
      <c r="BJ342" s="17" t="s">
        <v>88</v>
      </c>
      <c r="BK342" s="230">
        <f>ROUND(I342*H342,2)</f>
        <v>0</v>
      </c>
      <c r="BL342" s="17" t="s">
        <v>137</v>
      </c>
      <c r="BM342" s="229" t="s">
        <v>280</v>
      </c>
    </row>
    <row r="343" s="2" customFormat="1">
      <c r="A343" s="38"/>
      <c r="B343" s="39"/>
      <c r="C343" s="40"/>
      <c r="D343" s="231" t="s">
        <v>139</v>
      </c>
      <c r="E343" s="40"/>
      <c r="F343" s="232" t="s">
        <v>281</v>
      </c>
      <c r="G343" s="40"/>
      <c r="H343" s="40"/>
      <c r="I343" s="233"/>
      <c r="J343" s="40"/>
      <c r="K343" s="40"/>
      <c r="L343" s="44"/>
      <c r="M343" s="234"/>
      <c r="N343" s="235"/>
      <c r="O343" s="91"/>
      <c r="P343" s="91"/>
      <c r="Q343" s="91"/>
      <c r="R343" s="91"/>
      <c r="S343" s="91"/>
      <c r="T343" s="92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139</v>
      </c>
      <c r="AU343" s="17" t="s">
        <v>90</v>
      </c>
    </row>
    <row r="344" s="2" customFormat="1">
      <c r="A344" s="38"/>
      <c r="B344" s="39"/>
      <c r="C344" s="40"/>
      <c r="D344" s="236" t="s">
        <v>141</v>
      </c>
      <c r="E344" s="40"/>
      <c r="F344" s="237" t="s">
        <v>282</v>
      </c>
      <c r="G344" s="40"/>
      <c r="H344" s="40"/>
      <c r="I344" s="233"/>
      <c r="J344" s="40"/>
      <c r="K344" s="40"/>
      <c r="L344" s="44"/>
      <c r="M344" s="234"/>
      <c r="N344" s="235"/>
      <c r="O344" s="91"/>
      <c r="P344" s="91"/>
      <c r="Q344" s="91"/>
      <c r="R344" s="91"/>
      <c r="S344" s="91"/>
      <c r="T344" s="92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141</v>
      </c>
      <c r="AU344" s="17" t="s">
        <v>90</v>
      </c>
    </row>
    <row r="345" s="13" customFormat="1">
      <c r="A345" s="13"/>
      <c r="B345" s="238"/>
      <c r="C345" s="239"/>
      <c r="D345" s="231" t="s">
        <v>143</v>
      </c>
      <c r="E345" s="240" t="s">
        <v>1</v>
      </c>
      <c r="F345" s="241" t="s">
        <v>283</v>
      </c>
      <c r="G345" s="239"/>
      <c r="H345" s="240" t="s">
        <v>1</v>
      </c>
      <c r="I345" s="242"/>
      <c r="J345" s="239"/>
      <c r="K345" s="239"/>
      <c r="L345" s="243"/>
      <c r="M345" s="244"/>
      <c r="N345" s="245"/>
      <c r="O345" s="245"/>
      <c r="P345" s="245"/>
      <c r="Q345" s="245"/>
      <c r="R345" s="245"/>
      <c r="S345" s="245"/>
      <c r="T345" s="24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7" t="s">
        <v>143</v>
      </c>
      <c r="AU345" s="247" t="s">
        <v>90</v>
      </c>
      <c r="AV345" s="13" t="s">
        <v>88</v>
      </c>
      <c r="AW345" s="13" t="s">
        <v>34</v>
      </c>
      <c r="AX345" s="13" t="s">
        <v>80</v>
      </c>
      <c r="AY345" s="247" t="s">
        <v>130</v>
      </c>
    </row>
    <row r="346" s="13" customFormat="1">
      <c r="A346" s="13"/>
      <c r="B346" s="238"/>
      <c r="C346" s="239"/>
      <c r="D346" s="231" t="s">
        <v>143</v>
      </c>
      <c r="E346" s="240" t="s">
        <v>1</v>
      </c>
      <c r="F346" s="241" t="s">
        <v>284</v>
      </c>
      <c r="G346" s="239"/>
      <c r="H346" s="240" t="s">
        <v>1</v>
      </c>
      <c r="I346" s="242"/>
      <c r="J346" s="239"/>
      <c r="K346" s="239"/>
      <c r="L346" s="243"/>
      <c r="M346" s="244"/>
      <c r="N346" s="245"/>
      <c r="O346" s="245"/>
      <c r="P346" s="245"/>
      <c r="Q346" s="245"/>
      <c r="R346" s="245"/>
      <c r="S346" s="245"/>
      <c r="T346" s="246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7" t="s">
        <v>143</v>
      </c>
      <c r="AU346" s="247" t="s">
        <v>90</v>
      </c>
      <c r="AV346" s="13" t="s">
        <v>88</v>
      </c>
      <c r="AW346" s="13" t="s">
        <v>34</v>
      </c>
      <c r="AX346" s="13" t="s">
        <v>80</v>
      </c>
      <c r="AY346" s="247" t="s">
        <v>130</v>
      </c>
    </row>
    <row r="347" s="14" customFormat="1">
      <c r="A347" s="14"/>
      <c r="B347" s="248"/>
      <c r="C347" s="249"/>
      <c r="D347" s="231" t="s">
        <v>143</v>
      </c>
      <c r="E347" s="250" t="s">
        <v>1</v>
      </c>
      <c r="F347" s="251" t="s">
        <v>464</v>
      </c>
      <c r="G347" s="249"/>
      <c r="H347" s="252">
        <v>1.012</v>
      </c>
      <c r="I347" s="253"/>
      <c r="J347" s="249"/>
      <c r="K347" s="249"/>
      <c r="L347" s="254"/>
      <c r="M347" s="255"/>
      <c r="N347" s="256"/>
      <c r="O347" s="256"/>
      <c r="P347" s="256"/>
      <c r="Q347" s="256"/>
      <c r="R347" s="256"/>
      <c r="S347" s="256"/>
      <c r="T347" s="257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8" t="s">
        <v>143</v>
      </c>
      <c r="AU347" s="258" t="s">
        <v>90</v>
      </c>
      <c r="AV347" s="14" t="s">
        <v>90</v>
      </c>
      <c r="AW347" s="14" t="s">
        <v>34</v>
      </c>
      <c r="AX347" s="14" t="s">
        <v>80</v>
      </c>
      <c r="AY347" s="258" t="s">
        <v>130</v>
      </c>
    </row>
    <row r="348" s="14" customFormat="1">
      <c r="A348" s="14"/>
      <c r="B348" s="248"/>
      <c r="C348" s="249"/>
      <c r="D348" s="231" t="s">
        <v>143</v>
      </c>
      <c r="E348" s="250" t="s">
        <v>1</v>
      </c>
      <c r="F348" s="251" t="s">
        <v>465</v>
      </c>
      <c r="G348" s="249"/>
      <c r="H348" s="252">
        <v>0.92400000000000004</v>
      </c>
      <c r="I348" s="253"/>
      <c r="J348" s="249"/>
      <c r="K348" s="249"/>
      <c r="L348" s="254"/>
      <c r="M348" s="255"/>
      <c r="N348" s="256"/>
      <c r="O348" s="256"/>
      <c r="P348" s="256"/>
      <c r="Q348" s="256"/>
      <c r="R348" s="256"/>
      <c r="S348" s="256"/>
      <c r="T348" s="257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8" t="s">
        <v>143</v>
      </c>
      <c r="AU348" s="258" t="s">
        <v>90</v>
      </c>
      <c r="AV348" s="14" t="s">
        <v>90</v>
      </c>
      <c r="AW348" s="14" t="s">
        <v>34</v>
      </c>
      <c r="AX348" s="14" t="s">
        <v>80</v>
      </c>
      <c r="AY348" s="258" t="s">
        <v>130</v>
      </c>
    </row>
    <row r="349" s="14" customFormat="1">
      <c r="A349" s="14"/>
      <c r="B349" s="248"/>
      <c r="C349" s="249"/>
      <c r="D349" s="231" t="s">
        <v>143</v>
      </c>
      <c r="E349" s="250" t="s">
        <v>1</v>
      </c>
      <c r="F349" s="251" t="s">
        <v>466</v>
      </c>
      <c r="G349" s="249"/>
      <c r="H349" s="252">
        <v>1.0780000000000001</v>
      </c>
      <c r="I349" s="253"/>
      <c r="J349" s="249"/>
      <c r="K349" s="249"/>
      <c r="L349" s="254"/>
      <c r="M349" s="255"/>
      <c r="N349" s="256"/>
      <c r="O349" s="256"/>
      <c r="P349" s="256"/>
      <c r="Q349" s="256"/>
      <c r="R349" s="256"/>
      <c r="S349" s="256"/>
      <c r="T349" s="257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8" t="s">
        <v>143</v>
      </c>
      <c r="AU349" s="258" t="s">
        <v>90</v>
      </c>
      <c r="AV349" s="14" t="s">
        <v>90</v>
      </c>
      <c r="AW349" s="14" t="s">
        <v>34</v>
      </c>
      <c r="AX349" s="14" t="s">
        <v>80</v>
      </c>
      <c r="AY349" s="258" t="s">
        <v>130</v>
      </c>
    </row>
    <row r="350" s="14" customFormat="1">
      <c r="A350" s="14"/>
      <c r="B350" s="248"/>
      <c r="C350" s="249"/>
      <c r="D350" s="231" t="s">
        <v>143</v>
      </c>
      <c r="E350" s="250" t="s">
        <v>1</v>
      </c>
      <c r="F350" s="251" t="s">
        <v>467</v>
      </c>
      <c r="G350" s="249"/>
      <c r="H350" s="252">
        <v>0.85799999999999998</v>
      </c>
      <c r="I350" s="253"/>
      <c r="J350" s="249"/>
      <c r="K350" s="249"/>
      <c r="L350" s="254"/>
      <c r="M350" s="255"/>
      <c r="N350" s="256"/>
      <c r="O350" s="256"/>
      <c r="P350" s="256"/>
      <c r="Q350" s="256"/>
      <c r="R350" s="256"/>
      <c r="S350" s="256"/>
      <c r="T350" s="257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8" t="s">
        <v>143</v>
      </c>
      <c r="AU350" s="258" t="s">
        <v>90</v>
      </c>
      <c r="AV350" s="14" t="s">
        <v>90</v>
      </c>
      <c r="AW350" s="14" t="s">
        <v>34</v>
      </c>
      <c r="AX350" s="14" t="s">
        <v>80</v>
      </c>
      <c r="AY350" s="258" t="s">
        <v>130</v>
      </c>
    </row>
    <row r="351" s="14" customFormat="1">
      <c r="A351" s="14"/>
      <c r="B351" s="248"/>
      <c r="C351" s="249"/>
      <c r="D351" s="231" t="s">
        <v>143</v>
      </c>
      <c r="E351" s="250" t="s">
        <v>1</v>
      </c>
      <c r="F351" s="251" t="s">
        <v>468</v>
      </c>
      <c r="G351" s="249"/>
      <c r="H351" s="252">
        <v>1.76</v>
      </c>
      <c r="I351" s="253"/>
      <c r="J351" s="249"/>
      <c r="K351" s="249"/>
      <c r="L351" s="254"/>
      <c r="M351" s="255"/>
      <c r="N351" s="256"/>
      <c r="O351" s="256"/>
      <c r="P351" s="256"/>
      <c r="Q351" s="256"/>
      <c r="R351" s="256"/>
      <c r="S351" s="256"/>
      <c r="T351" s="257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8" t="s">
        <v>143</v>
      </c>
      <c r="AU351" s="258" t="s">
        <v>90</v>
      </c>
      <c r="AV351" s="14" t="s">
        <v>90</v>
      </c>
      <c r="AW351" s="14" t="s">
        <v>34</v>
      </c>
      <c r="AX351" s="14" t="s">
        <v>80</v>
      </c>
      <c r="AY351" s="258" t="s">
        <v>130</v>
      </c>
    </row>
    <row r="352" s="14" customFormat="1">
      <c r="A352" s="14"/>
      <c r="B352" s="248"/>
      <c r="C352" s="249"/>
      <c r="D352" s="231" t="s">
        <v>143</v>
      </c>
      <c r="E352" s="250" t="s">
        <v>1</v>
      </c>
      <c r="F352" s="251" t="s">
        <v>469</v>
      </c>
      <c r="G352" s="249"/>
      <c r="H352" s="252">
        <v>0.39600000000000002</v>
      </c>
      <c r="I352" s="253"/>
      <c r="J352" s="249"/>
      <c r="K352" s="249"/>
      <c r="L352" s="254"/>
      <c r="M352" s="255"/>
      <c r="N352" s="256"/>
      <c r="O352" s="256"/>
      <c r="P352" s="256"/>
      <c r="Q352" s="256"/>
      <c r="R352" s="256"/>
      <c r="S352" s="256"/>
      <c r="T352" s="257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8" t="s">
        <v>143</v>
      </c>
      <c r="AU352" s="258" t="s">
        <v>90</v>
      </c>
      <c r="AV352" s="14" t="s">
        <v>90</v>
      </c>
      <c r="AW352" s="14" t="s">
        <v>34</v>
      </c>
      <c r="AX352" s="14" t="s">
        <v>80</v>
      </c>
      <c r="AY352" s="258" t="s">
        <v>130</v>
      </c>
    </row>
    <row r="353" s="14" customFormat="1">
      <c r="A353" s="14"/>
      <c r="B353" s="248"/>
      <c r="C353" s="249"/>
      <c r="D353" s="231" t="s">
        <v>143</v>
      </c>
      <c r="E353" s="250" t="s">
        <v>1</v>
      </c>
      <c r="F353" s="251" t="s">
        <v>470</v>
      </c>
      <c r="G353" s="249"/>
      <c r="H353" s="252">
        <v>0.55000000000000004</v>
      </c>
      <c r="I353" s="253"/>
      <c r="J353" s="249"/>
      <c r="K353" s="249"/>
      <c r="L353" s="254"/>
      <c r="M353" s="255"/>
      <c r="N353" s="256"/>
      <c r="O353" s="256"/>
      <c r="P353" s="256"/>
      <c r="Q353" s="256"/>
      <c r="R353" s="256"/>
      <c r="S353" s="256"/>
      <c r="T353" s="257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8" t="s">
        <v>143</v>
      </c>
      <c r="AU353" s="258" t="s">
        <v>90</v>
      </c>
      <c r="AV353" s="14" t="s">
        <v>90</v>
      </c>
      <c r="AW353" s="14" t="s">
        <v>34</v>
      </c>
      <c r="AX353" s="14" t="s">
        <v>80</v>
      </c>
      <c r="AY353" s="258" t="s">
        <v>130</v>
      </c>
    </row>
    <row r="354" s="14" customFormat="1">
      <c r="A354" s="14"/>
      <c r="B354" s="248"/>
      <c r="C354" s="249"/>
      <c r="D354" s="231" t="s">
        <v>143</v>
      </c>
      <c r="E354" s="250" t="s">
        <v>1</v>
      </c>
      <c r="F354" s="251" t="s">
        <v>471</v>
      </c>
      <c r="G354" s="249"/>
      <c r="H354" s="252">
        <v>2.2000000000000002</v>
      </c>
      <c r="I354" s="253"/>
      <c r="J354" s="249"/>
      <c r="K354" s="249"/>
      <c r="L354" s="254"/>
      <c r="M354" s="255"/>
      <c r="N354" s="256"/>
      <c r="O354" s="256"/>
      <c r="P354" s="256"/>
      <c r="Q354" s="256"/>
      <c r="R354" s="256"/>
      <c r="S354" s="256"/>
      <c r="T354" s="257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8" t="s">
        <v>143</v>
      </c>
      <c r="AU354" s="258" t="s">
        <v>90</v>
      </c>
      <c r="AV354" s="14" t="s">
        <v>90</v>
      </c>
      <c r="AW354" s="14" t="s">
        <v>34</v>
      </c>
      <c r="AX354" s="14" t="s">
        <v>80</v>
      </c>
      <c r="AY354" s="258" t="s">
        <v>130</v>
      </c>
    </row>
    <row r="355" s="14" customFormat="1">
      <c r="A355" s="14"/>
      <c r="B355" s="248"/>
      <c r="C355" s="249"/>
      <c r="D355" s="231" t="s">
        <v>143</v>
      </c>
      <c r="E355" s="250" t="s">
        <v>1</v>
      </c>
      <c r="F355" s="251" t="s">
        <v>472</v>
      </c>
      <c r="G355" s="249"/>
      <c r="H355" s="252">
        <v>0.48399999999999999</v>
      </c>
      <c r="I355" s="253"/>
      <c r="J355" s="249"/>
      <c r="K355" s="249"/>
      <c r="L355" s="254"/>
      <c r="M355" s="255"/>
      <c r="N355" s="256"/>
      <c r="O355" s="256"/>
      <c r="P355" s="256"/>
      <c r="Q355" s="256"/>
      <c r="R355" s="256"/>
      <c r="S355" s="256"/>
      <c r="T355" s="257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8" t="s">
        <v>143</v>
      </c>
      <c r="AU355" s="258" t="s">
        <v>90</v>
      </c>
      <c r="AV355" s="14" t="s">
        <v>90</v>
      </c>
      <c r="AW355" s="14" t="s">
        <v>34</v>
      </c>
      <c r="AX355" s="14" t="s">
        <v>80</v>
      </c>
      <c r="AY355" s="258" t="s">
        <v>130</v>
      </c>
    </row>
    <row r="356" s="15" customFormat="1">
      <c r="A356" s="15"/>
      <c r="B356" s="259"/>
      <c r="C356" s="260"/>
      <c r="D356" s="231" t="s">
        <v>143</v>
      </c>
      <c r="E356" s="261" t="s">
        <v>1</v>
      </c>
      <c r="F356" s="262" t="s">
        <v>147</v>
      </c>
      <c r="G356" s="260"/>
      <c r="H356" s="263">
        <v>9.2620000000000005</v>
      </c>
      <c r="I356" s="264"/>
      <c r="J356" s="260"/>
      <c r="K356" s="260"/>
      <c r="L356" s="265"/>
      <c r="M356" s="266"/>
      <c r="N356" s="267"/>
      <c r="O356" s="267"/>
      <c r="P356" s="267"/>
      <c r="Q356" s="267"/>
      <c r="R356" s="267"/>
      <c r="S356" s="267"/>
      <c r="T356" s="268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69" t="s">
        <v>143</v>
      </c>
      <c r="AU356" s="269" t="s">
        <v>90</v>
      </c>
      <c r="AV356" s="15" t="s">
        <v>137</v>
      </c>
      <c r="AW356" s="15" t="s">
        <v>34</v>
      </c>
      <c r="AX356" s="15" t="s">
        <v>88</v>
      </c>
      <c r="AY356" s="269" t="s">
        <v>130</v>
      </c>
    </row>
    <row r="357" s="2" customFormat="1" ht="21.75" customHeight="1">
      <c r="A357" s="38"/>
      <c r="B357" s="39"/>
      <c r="C357" s="218" t="s">
        <v>353</v>
      </c>
      <c r="D357" s="218" t="s">
        <v>132</v>
      </c>
      <c r="E357" s="219" t="s">
        <v>289</v>
      </c>
      <c r="F357" s="220" t="s">
        <v>290</v>
      </c>
      <c r="G357" s="221" t="s">
        <v>135</v>
      </c>
      <c r="H357" s="222">
        <v>8.4060000000000006</v>
      </c>
      <c r="I357" s="223"/>
      <c r="J357" s="224">
        <f>ROUND(I357*H357,2)</f>
        <v>0</v>
      </c>
      <c r="K357" s="220" t="s">
        <v>136</v>
      </c>
      <c r="L357" s="44"/>
      <c r="M357" s="225" t="s">
        <v>1</v>
      </c>
      <c r="N357" s="226" t="s">
        <v>45</v>
      </c>
      <c r="O357" s="91"/>
      <c r="P357" s="227">
        <f>O357*H357</f>
        <v>0</v>
      </c>
      <c r="Q357" s="227">
        <v>1.8480000000000001</v>
      </c>
      <c r="R357" s="227">
        <f>Q357*H357</f>
        <v>15.534288000000002</v>
      </c>
      <c r="S357" s="227">
        <v>0</v>
      </c>
      <c r="T357" s="228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9" t="s">
        <v>137</v>
      </c>
      <c r="AT357" s="229" t="s">
        <v>132</v>
      </c>
      <c r="AU357" s="229" t="s">
        <v>90</v>
      </c>
      <c r="AY357" s="17" t="s">
        <v>130</v>
      </c>
      <c r="BE357" s="230">
        <f>IF(N357="základní",J357,0)</f>
        <v>0</v>
      </c>
      <c r="BF357" s="230">
        <f>IF(N357="snížená",J357,0)</f>
        <v>0</v>
      </c>
      <c r="BG357" s="230">
        <f>IF(N357="zákl. přenesená",J357,0)</f>
        <v>0</v>
      </c>
      <c r="BH357" s="230">
        <f>IF(N357="sníž. přenesená",J357,0)</f>
        <v>0</v>
      </c>
      <c r="BI357" s="230">
        <f>IF(N357="nulová",J357,0)</f>
        <v>0</v>
      </c>
      <c r="BJ357" s="17" t="s">
        <v>88</v>
      </c>
      <c r="BK357" s="230">
        <f>ROUND(I357*H357,2)</f>
        <v>0</v>
      </c>
      <c r="BL357" s="17" t="s">
        <v>137</v>
      </c>
      <c r="BM357" s="229" t="s">
        <v>291</v>
      </c>
    </row>
    <row r="358" s="2" customFormat="1">
      <c r="A358" s="38"/>
      <c r="B358" s="39"/>
      <c r="C358" s="40"/>
      <c r="D358" s="231" t="s">
        <v>139</v>
      </c>
      <c r="E358" s="40"/>
      <c r="F358" s="232" t="s">
        <v>292</v>
      </c>
      <c r="G358" s="40"/>
      <c r="H358" s="40"/>
      <c r="I358" s="233"/>
      <c r="J358" s="40"/>
      <c r="K358" s="40"/>
      <c r="L358" s="44"/>
      <c r="M358" s="234"/>
      <c r="N358" s="235"/>
      <c r="O358" s="91"/>
      <c r="P358" s="91"/>
      <c r="Q358" s="91"/>
      <c r="R358" s="91"/>
      <c r="S358" s="91"/>
      <c r="T358" s="92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139</v>
      </c>
      <c r="AU358" s="17" t="s">
        <v>90</v>
      </c>
    </row>
    <row r="359" s="2" customFormat="1">
      <c r="A359" s="38"/>
      <c r="B359" s="39"/>
      <c r="C359" s="40"/>
      <c r="D359" s="236" t="s">
        <v>141</v>
      </c>
      <c r="E359" s="40"/>
      <c r="F359" s="237" t="s">
        <v>293</v>
      </c>
      <c r="G359" s="40"/>
      <c r="H359" s="40"/>
      <c r="I359" s="233"/>
      <c r="J359" s="40"/>
      <c r="K359" s="40"/>
      <c r="L359" s="44"/>
      <c r="M359" s="234"/>
      <c r="N359" s="235"/>
      <c r="O359" s="91"/>
      <c r="P359" s="91"/>
      <c r="Q359" s="91"/>
      <c r="R359" s="91"/>
      <c r="S359" s="91"/>
      <c r="T359" s="92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141</v>
      </c>
      <c r="AU359" s="17" t="s">
        <v>90</v>
      </c>
    </row>
    <row r="360" s="13" customFormat="1">
      <c r="A360" s="13"/>
      <c r="B360" s="238"/>
      <c r="C360" s="239"/>
      <c r="D360" s="231" t="s">
        <v>143</v>
      </c>
      <c r="E360" s="240" t="s">
        <v>1</v>
      </c>
      <c r="F360" s="241" t="s">
        <v>294</v>
      </c>
      <c r="G360" s="239"/>
      <c r="H360" s="240" t="s">
        <v>1</v>
      </c>
      <c r="I360" s="242"/>
      <c r="J360" s="239"/>
      <c r="K360" s="239"/>
      <c r="L360" s="243"/>
      <c r="M360" s="244"/>
      <c r="N360" s="245"/>
      <c r="O360" s="245"/>
      <c r="P360" s="245"/>
      <c r="Q360" s="245"/>
      <c r="R360" s="245"/>
      <c r="S360" s="245"/>
      <c r="T360" s="246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7" t="s">
        <v>143</v>
      </c>
      <c r="AU360" s="247" t="s">
        <v>90</v>
      </c>
      <c r="AV360" s="13" t="s">
        <v>88</v>
      </c>
      <c r="AW360" s="13" t="s">
        <v>34</v>
      </c>
      <c r="AX360" s="13" t="s">
        <v>80</v>
      </c>
      <c r="AY360" s="247" t="s">
        <v>130</v>
      </c>
    </row>
    <row r="361" s="13" customFormat="1">
      <c r="A361" s="13"/>
      <c r="B361" s="238"/>
      <c r="C361" s="239"/>
      <c r="D361" s="231" t="s">
        <v>143</v>
      </c>
      <c r="E361" s="240" t="s">
        <v>1</v>
      </c>
      <c r="F361" s="241" t="s">
        <v>295</v>
      </c>
      <c r="G361" s="239"/>
      <c r="H361" s="240" t="s">
        <v>1</v>
      </c>
      <c r="I361" s="242"/>
      <c r="J361" s="239"/>
      <c r="K361" s="239"/>
      <c r="L361" s="243"/>
      <c r="M361" s="244"/>
      <c r="N361" s="245"/>
      <c r="O361" s="245"/>
      <c r="P361" s="245"/>
      <c r="Q361" s="245"/>
      <c r="R361" s="245"/>
      <c r="S361" s="245"/>
      <c r="T361" s="246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7" t="s">
        <v>143</v>
      </c>
      <c r="AU361" s="247" t="s">
        <v>90</v>
      </c>
      <c r="AV361" s="13" t="s">
        <v>88</v>
      </c>
      <c r="AW361" s="13" t="s">
        <v>34</v>
      </c>
      <c r="AX361" s="13" t="s">
        <v>80</v>
      </c>
      <c r="AY361" s="247" t="s">
        <v>130</v>
      </c>
    </row>
    <row r="362" s="14" customFormat="1">
      <c r="A362" s="14"/>
      <c r="B362" s="248"/>
      <c r="C362" s="249"/>
      <c r="D362" s="231" t="s">
        <v>143</v>
      </c>
      <c r="E362" s="250" t="s">
        <v>1</v>
      </c>
      <c r="F362" s="251" t="s">
        <v>296</v>
      </c>
      <c r="G362" s="249"/>
      <c r="H362" s="252">
        <v>8.4060000000000006</v>
      </c>
      <c r="I362" s="253"/>
      <c r="J362" s="249"/>
      <c r="K362" s="249"/>
      <c r="L362" s="254"/>
      <c r="M362" s="255"/>
      <c r="N362" s="256"/>
      <c r="O362" s="256"/>
      <c r="P362" s="256"/>
      <c r="Q362" s="256"/>
      <c r="R362" s="256"/>
      <c r="S362" s="256"/>
      <c r="T362" s="257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8" t="s">
        <v>143</v>
      </c>
      <c r="AU362" s="258" t="s">
        <v>90</v>
      </c>
      <c r="AV362" s="14" t="s">
        <v>90</v>
      </c>
      <c r="AW362" s="14" t="s">
        <v>34</v>
      </c>
      <c r="AX362" s="14" t="s">
        <v>80</v>
      </c>
      <c r="AY362" s="258" t="s">
        <v>130</v>
      </c>
    </row>
    <row r="363" s="15" customFormat="1">
      <c r="A363" s="15"/>
      <c r="B363" s="259"/>
      <c r="C363" s="260"/>
      <c r="D363" s="231" t="s">
        <v>143</v>
      </c>
      <c r="E363" s="261" t="s">
        <v>1</v>
      </c>
      <c r="F363" s="262" t="s">
        <v>147</v>
      </c>
      <c r="G363" s="260"/>
      <c r="H363" s="263">
        <v>8.4060000000000006</v>
      </c>
      <c r="I363" s="264"/>
      <c r="J363" s="260"/>
      <c r="K363" s="260"/>
      <c r="L363" s="265"/>
      <c r="M363" s="266"/>
      <c r="N363" s="267"/>
      <c r="O363" s="267"/>
      <c r="P363" s="267"/>
      <c r="Q363" s="267"/>
      <c r="R363" s="267"/>
      <c r="S363" s="267"/>
      <c r="T363" s="268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69" t="s">
        <v>143</v>
      </c>
      <c r="AU363" s="269" t="s">
        <v>90</v>
      </c>
      <c r="AV363" s="15" t="s">
        <v>137</v>
      </c>
      <c r="AW363" s="15" t="s">
        <v>34</v>
      </c>
      <c r="AX363" s="15" t="s">
        <v>88</v>
      </c>
      <c r="AY363" s="269" t="s">
        <v>130</v>
      </c>
    </row>
    <row r="364" s="2" customFormat="1" ht="21.75" customHeight="1">
      <c r="A364" s="38"/>
      <c r="B364" s="39"/>
      <c r="C364" s="218" t="s">
        <v>473</v>
      </c>
      <c r="D364" s="218" t="s">
        <v>132</v>
      </c>
      <c r="E364" s="219" t="s">
        <v>298</v>
      </c>
      <c r="F364" s="220" t="s">
        <v>299</v>
      </c>
      <c r="G364" s="221" t="s">
        <v>135</v>
      </c>
      <c r="H364" s="222">
        <v>31.199999999999999</v>
      </c>
      <c r="I364" s="223"/>
      <c r="J364" s="224">
        <f>ROUND(I364*H364,2)</f>
        <v>0</v>
      </c>
      <c r="K364" s="220" t="s">
        <v>136</v>
      </c>
      <c r="L364" s="44"/>
      <c r="M364" s="225" t="s">
        <v>1</v>
      </c>
      <c r="N364" s="226" t="s">
        <v>45</v>
      </c>
      <c r="O364" s="91"/>
      <c r="P364" s="227">
        <f>O364*H364</f>
        <v>0</v>
      </c>
      <c r="Q364" s="227">
        <v>1.8480000000000001</v>
      </c>
      <c r="R364" s="227">
        <f>Q364*H364</f>
        <v>57.657600000000002</v>
      </c>
      <c r="S364" s="227">
        <v>0</v>
      </c>
      <c r="T364" s="228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9" t="s">
        <v>137</v>
      </c>
      <c r="AT364" s="229" t="s">
        <v>132</v>
      </c>
      <c r="AU364" s="229" t="s">
        <v>90</v>
      </c>
      <c r="AY364" s="17" t="s">
        <v>130</v>
      </c>
      <c r="BE364" s="230">
        <f>IF(N364="základní",J364,0)</f>
        <v>0</v>
      </c>
      <c r="BF364" s="230">
        <f>IF(N364="snížená",J364,0)</f>
        <v>0</v>
      </c>
      <c r="BG364" s="230">
        <f>IF(N364="zákl. přenesená",J364,0)</f>
        <v>0</v>
      </c>
      <c r="BH364" s="230">
        <f>IF(N364="sníž. přenesená",J364,0)</f>
        <v>0</v>
      </c>
      <c r="BI364" s="230">
        <f>IF(N364="nulová",J364,0)</f>
        <v>0</v>
      </c>
      <c r="BJ364" s="17" t="s">
        <v>88</v>
      </c>
      <c r="BK364" s="230">
        <f>ROUND(I364*H364,2)</f>
        <v>0</v>
      </c>
      <c r="BL364" s="17" t="s">
        <v>137</v>
      </c>
      <c r="BM364" s="229" t="s">
        <v>300</v>
      </c>
    </row>
    <row r="365" s="2" customFormat="1">
      <c r="A365" s="38"/>
      <c r="B365" s="39"/>
      <c r="C365" s="40"/>
      <c r="D365" s="231" t="s">
        <v>139</v>
      </c>
      <c r="E365" s="40"/>
      <c r="F365" s="232" t="s">
        <v>301</v>
      </c>
      <c r="G365" s="40"/>
      <c r="H365" s="40"/>
      <c r="I365" s="233"/>
      <c r="J365" s="40"/>
      <c r="K365" s="40"/>
      <c r="L365" s="44"/>
      <c r="M365" s="234"/>
      <c r="N365" s="235"/>
      <c r="O365" s="91"/>
      <c r="P365" s="91"/>
      <c r="Q365" s="91"/>
      <c r="R365" s="91"/>
      <c r="S365" s="91"/>
      <c r="T365" s="92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139</v>
      </c>
      <c r="AU365" s="17" t="s">
        <v>90</v>
      </c>
    </row>
    <row r="366" s="2" customFormat="1">
      <c r="A366" s="38"/>
      <c r="B366" s="39"/>
      <c r="C366" s="40"/>
      <c r="D366" s="236" t="s">
        <v>141</v>
      </c>
      <c r="E366" s="40"/>
      <c r="F366" s="237" t="s">
        <v>302</v>
      </c>
      <c r="G366" s="40"/>
      <c r="H366" s="40"/>
      <c r="I366" s="233"/>
      <c r="J366" s="40"/>
      <c r="K366" s="40"/>
      <c r="L366" s="44"/>
      <c r="M366" s="234"/>
      <c r="N366" s="235"/>
      <c r="O366" s="91"/>
      <c r="P366" s="91"/>
      <c r="Q366" s="91"/>
      <c r="R366" s="91"/>
      <c r="S366" s="91"/>
      <c r="T366" s="92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141</v>
      </c>
      <c r="AU366" s="17" t="s">
        <v>90</v>
      </c>
    </row>
    <row r="367" s="13" customFormat="1">
      <c r="A367" s="13"/>
      <c r="B367" s="238"/>
      <c r="C367" s="239"/>
      <c r="D367" s="231" t="s">
        <v>143</v>
      </c>
      <c r="E367" s="240" t="s">
        <v>1</v>
      </c>
      <c r="F367" s="241" t="s">
        <v>303</v>
      </c>
      <c r="G367" s="239"/>
      <c r="H367" s="240" t="s">
        <v>1</v>
      </c>
      <c r="I367" s="242"/>
      <c r="J367" s="239"/>
      <c r="K367" s="239"/>
      <c r="L367" s="243"/>
      <c r="M367" s="244"/>
      <c r="N367" s="245"/>
      <c r="O367" s="245"/>
      <c r="P367" s="245"/>
      <c r="Q367" s="245"/>
      <c r="R367" s="245"/>
      <c r="S367" s="245"/>
      <c r="T367" s="246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7" t="s">
        <v>143</v>
      </c>
      <c r="AU367" s="247" t="s">
        <v>90</v>
      </c>
      <c r="AV367" s="13" t="s">
        <v>88</v>
      </c>
      <c r="AW367" s="13" t="s">
        <v>34</v>
      </c>
      <c r="AX367" s="13" t="s">
        <v>80</v>
      </c>
      <c r="AY367" s="247" t="s">
        <v>130</v>
      </c>
    </row>
    <row r="368" s="13" customFormat="1">
      <c r="A368" s="13"/>
      <c r="B368" s="238"/>
      <c r="C368" s="239"/>
      <c r="D368" s="231" t="s">
        <v>143</v>
      </c>
      <c r="E368" s="240" t="s">
        <v>1</v>
      </c>
      <c r="F368" s="241" t="s">
        <v>304</v>
      </c>
      <c r="G368" s="239"/>
      <c r="H368" s="240" t="s">
        <v>1</v>
      </c>
      <c r="I368" s="242"/>
      <c r="J368" s="239"/>
      <c r="K368" s="239"/>
      <c r="L368" s="243"/>
      <c r="M368" s="244"/>
      <c r="N368" s="245"/>
      <c r="O368" s="245"/>
      <c r="P368" s="245"/>
      <c r="Q368" s="245"/>
      <c r="R368" s="245"/>
      <c r="S368" s="245"/>
      <c r="T368" s="246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7" t="s">
        <v>143</v>
      </c>
      <c r="AU368" s="247" t="s">
        <v>90</v>
      </c>
      <c r="AV368" s="13" t="s">
        <v>88</v>
      </c>
      <c r="AW368" s="13" t="s">
        <v>34</v>
      </c>
      <c r="AX368" s="13" t="s">
        <v>80</v>
      </c>
      <c r="AY368" s="247" t="s">
        <v>130</v>
      </c>
    </row>
    <row r="369" s="14" customFormat="1">
      <c r="A369" s="14"/>
      <c r="B369" s="248"/>
      <c r="C369" s="249"/>
      <c r="D369" s="231" t="s">
        <v>143</v>
      </c>
      <c r="E369" s="250" t="s">
        <v>1</v>
      </c>
      <c r="F369" s="251" t="s">
        <v>305</v>
      </c>
      <c r="G369" s="249"/>
      <c r="H369" s="252">
        <v>31.199999999999999</v>
      </c>
      <c r="I369" s="253"/>
      <c r="J369" s="249"/>
      <c r="K369" s="249"/>
      <c r="L369" s="254"/>
      <c r="M369" s="255"/>
      <c r="N369" s="256"/>
      <c r="O369" s="256"/>
      <c r="P369" s="256"/>
      <c r="Q369" s="256"/>
      <c r="R369" s="256"/>
      <c r="S369" s="256"/>
      <c r="T369" s="257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8" t="s">
        <v>143</v>
      </c>
      <c r="AU369" s="258" t="s">
        <v>90</v>
      </c>
      <c r="AV369" s="14" t="s">
        <v>90</v>
      </c>
      <c r="AW369" s="14" t="s">
        <v>34</v>
      </c>
      <c r="AX369" s="14" t="s">
        <v>80</v>
      </c>
      <c r="AY369" s="258" t="s">
        <v>130</v>
      </c>
    </row>
    <row r="370" s="15" customFormat="1">
      <c r="A370" s="15"/>
      <c r="B370" s="259"/>
      <c r="C370" s="260"/>
      <c r="D370" s="231" t="s">
        <v>143</v>
      </c>
      <c r="E370" s="261" t="s">
        <v>1</v>
      </c>
      <c r="F370" s="262" t="s">
        <v>147</v>
      </c>
      <c r="G370" s="260"/>
      <c r="H370" s="263">
        <v>31.199999999999999</v>
      </c>
      <c r="I370" s="264"/>
      <c r="J370" s="260"/>
      <c r="K370" s="260"/>
      <c r="L370" s="265"/>
      <c r="M370" s="266"/>
      <c r="N370" s="267"/>
      <c r="O370" s="267"/>
      <c r="P370" s="267"/>
      <c r="Q370" s="267"/>
      <c r="R370" s="267"/>
      <c r="S370" s="267"/>
      <c r="T370" s="268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69" t="s">
        <v>143</v>
      </c>
      <c r="AU370" s="269" t="s">
        <v>90</v>
      </c>
      <c r="AV370" s="15" t="s">
        <v>137</v>
      </c>
      <c r="AW370" s="15" t="s">
        <v>34</v>
      </c>
      <c r="AX370" s="15" t="s">
        <v>88</v>
      </c>
      <c r="AY370" s="269" t="s">
        <v>130</v>
      </c>
    </row>
    <row r="371" s="2" customFormat="1" ht="16.5" customHeight="1">
      <c r="A371" s="38"/>
      <c r="B371" s="39"/>
      <c r="C371" s="218" t="s">
        <v>474</v>
      </c>
      <c r="D371" s="218" t="s">
        <v>132</v>
      </c>
      <c r="E371" s="219" t="s">
        <v>306</v>
      </c>
      <c r="F371" s="220" t="s">
        <v>307</v>
      </c>
      <c r="G371" s="221" t="s">
        <v>135</v>
      </c>
      <c r="H371" s="222">
        <v>84.75</v>
      </c>
      <c r="I371" s="223"/>
      <c r="J371" s="224">
        <f>ROUND(I371*H371,2)</f>
        <v>0</v>
      </c>
      <c r="K371" s="220" t="s">
        <v>136</v>
      </c>
      <c r="L371" s="44"/>
      <c r="M371" s="225" t="s">
        <v>1</v>
      </c>
      <c r="N371" s="226" t="s">
        <v>45</v>
      </c>
      <c r="O371" s="91"/>
      <c r="P371" s="227">
        <f>O371*H371</f>
        <v>0</v>
      </c>
      <c r="Q371" s="227">
        <v>2.1600000000000001</v>
      </c>
      <c r="R371" s="227">
        <f>Q371*H371</f>
        <v>183.06</v>
      </c>
      <c r="S371" s="227">
        <v>0</v>
      </c>
      <c r="T371" s="228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9" t="s">
        <v>137</v>
      </c>
      <c r="AT371" s="229" t="s">
        <v>132</v>
      </c>
      <c r="AU371" s="229" t="s">
        <v>90</v>
      </c>
      <c r="AY371" s="17" t="s">
        <v>130</v>
      </c>
      <c r="BE371" s="230">
        <f>IF(N371="základní",J371,0)</f>
        <v>0</v>
      </c>
      <c r="BF371" s="230">
        <f>IF(N371="snížená",J371,0)</f>
        <v>0</v>
      </c>
      <c r="BG371" s="230">
        <f>IF(N371="zákl. přenesená",J371,0)</f>
        <v>0</v>
      </c>
      <c r="BH371" s="230">
        <f>IF(N371="sníž. přenesená",J371,0)</f>
        <v>0</v>
      </c>
      <c r="BI371" s="230">
        <f>IF(N371="nulová",J371,0)</f>
        <v>0</v>
      </c>
      <c r="BJ371" s="17" t="s">
        <v>88</v>
      </c>
      <c r="BK371" s="230">
        <f>ROUND(I371*H371,2)</f>
        <v>0</v>
      </c>
      <c r="BL371" s="17" t="s">
        <v>137</v>
      </c>
      <c r="BM371" s="229" t="s">
        <v>308</v>
      </c>
    </row>
    <row r="372" s="2" customFormat="1">
      <c r="A372" s="38"/>
      <c r="B372" s="39"/>
      <c r="C372" s="40"/>
      <c r="D372" s="231" t="s">
        <v>139</v>
      </c>
      <c r="E372" s="40"/>
      <c r="F372" s="232" t="s">
        <v>309</v>
      </c>
      <c r="G372" s="40"/>
      <c r="H372" s="40"/>
      <c r="I372" s="233"/>
      <c r="J372" s="40"/>
      <c r="K372" s="40"/>
      <c r="L372" s="44"/>
      <c r="M372" s="234"/>
      <c r="N372" s="235"/>
      <c r="O372" s="91"/>
      <c r="P372" s="91"/>
      <c r="Q372" s="91"/>
      <c r="R372" s="91"/>
      <c r="S372" s="91"/>
      <c r="T372" s="92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139</v>
      </c>
      <c r="AU372" s="17" t="s">
        <v>90</v>
      </c>
    </row>
    <row r="373" s="2" customFormat="1">
      <c r="A373" s="38"/>
      <c r="B373" s="39"/>
      <c r="C373" s="40"/>
      <c r="D373" s="236" t="s">
        <v>141</v>
      </c>
      <c r="E373" s="40"/>
      <c r="F373" s="237" t="s">
        <v>310</v>
      </c>
      <c r="G373" s="40"/>
      <c r="H373" s="40"/>
      <c r="I373" s="233"/>
      <c r="J373" s="40"/>
      <c r="K373" s="40"/>
      <c r="L373" s="44"/>
      <c r="M373" s="234"/>
      <c r="N373" s="235"/>
      <c r="O373" s="91"/>
      <c r="P373" s="91"/>
      <c r="Q373" s="91"/>
      <c r="R373" s="91"/>
      <c r="S373" s="91"/>
      <c r="T373" s="92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141</v>
      </c>
      <c r="AU373" s="17" t="s">
        <v>90</v>
      </c>
    </row>
    <row r="374" s="13" customFormat="1">
      <c r="A374" s="13"/>
      <c r="B374" s="238"/>
      <c r="C374" s="239"/>
      <c r="D374" s="231" t="s">
        <v>143</v>
      </c>
      <c r="E374" s="240" t="s">
        <v>1</v>
      </c>
      <c r="F374" s="241" t="s">
        <v>311</v>
      </c>
      <c r="G374" s="239"/>
      <c r="H374" s="240" t="s">
        <v>1</v>
      </c>
      <c r="I374" s="242"/>
      <c r="J374" s="239"/>
      <c r="K374" s="239"/>
      <c r="L374" s="243"/>
      <c r="M374" s="244"/>
      <c r="N374" s="245"/>
      <c r="O374" s="245"/>
      <c r="P374" s="245"/>
      <c r="Q374" s="245"/>
      <c r="R374" s="245"/>
      <c r="S374" s="245"/>
      <c r="T374" s="246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7" t="s">
        <v>143</v>
      </c>
      <c r="AU374" s="247" t="s">
        <v>90</v>
      </c>
      <c r="AV374" s="13" t="s">
        <v>88</v>
      </c>
      <c r="AW374" s="13" t="s">
        <v>34</v>
      </c>
      <c r="AX374" s="13" t="s">
        <v>80</v>
      </c>
      <c r="AY374" s="247" t="s">
        <v>130</v>
      </c>
    </row>
    <row r="375" s="14" customFormat="1">
      <c r="A375" s="14"/>
      <c r="B375" s="248"/>
      <c r="C375" s="249"/>
      <c r="D375" s="231" t="s">
        <v>143</v>
      </c>
      <c r="E375" s="250" t="s">
        <v>1</v>
      </c>
      <c r="F375" s="251" t="s">
        <v>475</v>
      </c>
      <c r="G375" s="249"/>
      <c r="H375" s="252">
        <v>31.379999999999999</v>
      </c>
      <c r="I375" s="253"/>
      <c r="J375" s="249"/>
      <c r="K375" s="249"/>
      <c r="L375" s="254"/>
      <c r="M375" s="255"/>
      <c r="N375" s="256"/>
      <c r="O375" s="256"/>
      <c r="P375" s="256"/>
      <c r="Q375" s="256"/>
      <c r="R375" s="256"/>
      <c r="S375" s="256"/>
      <c r="T375" s="257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8" t="s">
        <v>143</v>
      </c>
      <c r="AU375" s="258" t="s">
        <v>90</v>
      </c>
      <c r="AV375" s="14" t="s">
        <v>90</v>
      </c>
      <c r="AW375" s="14" t="s">
        <v>34</v>
      </c>
      <c r="AX375" s="14" t="s">
        <v>80</v>
      </c>
      <c r="AY375" s="258" t="s">
        <v>130</v>
      </c>
    </row>
    <row r="376" s="14" customFormat="1">
      <c r="A376" s="14"/>
      <c r="B376" s="248"/>
      <c r="C376" s="249"/>
      <c r="D376" s="231" t="s">
        <v>143</v>
      </c>
      <c r="E376" s="250" t="s">
        <v>1</v>
      </c>
      <c r="F376" s="251" t="s">
        <v>476</v>
      </c>
      <c r="G376" s="249"/>
      <c r="H376" s="252">
        <v>7.5599999999999996</v>
      </c>
      <c r="I376" s="253"/>
      <c r="J376" s="249"/>
      <c r="K376" s="249"/>
      <c r="L376" s="254"/>
      <c r="M376" s="255"/>
      <c r="N376" s="256"/>
      <c r="O376" s="256"/>
      <c r="P376" s="256"/>
      <c r="Q376" s="256"/>
      <c r="R376" s="256"/>
      <c r="S376" s="256"/>
      <c r="T376" s="257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8" t="s">
        <v>143</v>
      </c>
      <c r="AU376" s="258" t="s">
        <v>90</v>
      </c>
      <c r="AV376" s="14" t="s">
        <v>90</v>
      </c>
      <c r="AW376" s="14" t="s">
        <v>34</v>
      </c>
      <c r="AX376" s="14" t="s">
        <v>80</v>
      </c>
      <c r="AY376" s="258" t="s">
        <v>130</v>
      </c>
    </row>
    <row r="377" s="14" customFormat="1">
      <c r="A377" s="14"/>
      <c r="B377" s="248"/>
      <c r="C377" s="249"/>
      <c r="D377" s="231" t="s">
        <v>143</v>
      </c>
      <c r="E377" s="250" t="s">
        <v>1</v>
      </c>
      <c r="F377" s="251" t="s">
        <v>477</v>
      </c>
      <c r="G377" s="249"/>
      <c r="H377" s="252">
        <v>30</v>
      </c>
      <c r="I377" s="253"/>
      <c r="J377" s="249"/>
      <c r="K377" s="249"/>
      <c r="L377" s="254"/>
      <c r="M377" s="255"/>
      <c r="N377" s="256"/>
      <c r="O377" s="256"/>
      <c r="P377" s="256"/>
      <c r="Q377" s="256"/>
      <c r="R377" s="256"/>
      <c r="S377" s="256"/>
      <c r="T377" s="257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8" t="s">
        <v>143</v>
      </c>
      <c r="AU377" s="258" t="s">
        <v>90</v>
      </c>
      <c r="AV377" s="14" t="s">
        <v>90</v>
      </c>
      <c r="AW377" s="14" t="s">
        <v>34</v>
      </c>
      <c r="AX377" s="14" t="s">
        <v>80</v>
      </c>
      <c r="AY377" s="258" t="s">
        <v>130</v>
      </c>
    </row>
    <row r="378" s="14" customFormat="1">
      <c r="A378" s="14"/>
      <c r="B378" s="248"/>
      <c r="C378" s="249"/>
      <c r="D378" s="231" t="s">
        <v>143</v>
      </c>
      <c r="E378" s="250" t="s">
        <v>1</v>
      </c>
      <c r="F378" s="251" t="s">
        <v>478</v>
      </c>
      <c r="G378" s="249"/>
      <c r="H378" s="252">
        <v>15.810000000000001</v>
      </c>
      <c r="I378" s="253"/>
      <c r="J378" s="249"/>
      <c r="K378" s="249"/>
      <c r="L378" s="254"/>
      <c r="M378" s="255"/>
      <c r="N378" s="256"/>
      <c r="O378" s="256"/>
      <c r="P378" s="256"/>
      <c r="Q378" s="256"/>
      <c r="R378" s="256"/>
      <c r="S378" s="256"/>
      <c r="T378" s="257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8" t="s">
        <v>143</v>
      </c>
      <c r="AU378" s="258" t="s">
        <v>90</v>
      </c>
      <c r="AV378" s="14" t="s">
        <v>90</v>
      </c>
      <c r="AW378" s="14" t="s">
        <v>34</v>
      </c>
      <c r="AX378" s="14" t="s">
        <v>80</v>
      </c>
      <c r="AY378" s="258" t="s">
        <v>130</v>
      </c>
    </row>
    <row r="379" s="15" customFormat="1">
      <c r="A379" s="15"/>
      <c r="B379" s="259"/>
      <c r="C379" s="260"/>
      <c r="D379" s="231" t="s">
        <v>143</v>
      </c>
      <c r="E379" s="261" t="s">
        <v>1</v>
      </c>
      <c r="F379" s="262" t="s">
        <v>147</v>
      </c>
      <c r="G379" s="260"/>
      <c r="H379" s="263">
        <v>84.75</v>
      </c>
      <c r="I379" s="264"/>
      <c r="J379" s="260"/>
      <c r="K379" s="260"/>
      <c r="L379" s="265"/>
      <c r="M379" s="266"/>
      <c r="N379" s="267"/>
      <c r="O379" s="267"/>
      <c r="P379" s="267"/>
      <c r="Q379" s="267"/>
      <c r="R379" s="267"/>
      <c r="S379" s="267"/>
      <c r="T379" s="268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69" t="s">
        <v>143</v>
      </c>
      <c r="AU379" s="269" t="s">
        <v>90</v>
      </c>
      <c r="AV379" s="15" t="s">
        <v>137</v>
      </c>
      <c r="AW379" s="15" t="s">
        <v>34</v>
      </c>
      <c r="AX379" s="15" t="s">
        <v>88</v>
      </c>
      <c r="AY379" s="269" t="s">
        <v>130</v>
      </c>
    </row>
    <row r="380" s="2" customFormat="1" ht="16.5" customHeight="1">
      <c r="A380" s="38"/>
      <c r="B380" s="39"/>
      <c r="C380" s="218" t="s">
        <v>479</v>
      </c>
      <c r="D380" s="218" t="s">
        <v>132</v>
      </c>
      <c r="E380" s="219" t="s">
        <v>315</v>
      </c>
      <c r="F380" s="220" t="s">
        <v>316</v>
      </c>
      <c r="G380" s="221" t="s">
        <v>135</v>
      </c>
      <c r="H380" s="222">
        <v>183.87000000000001</v>
      </c>
      <c r="I380" s="223"/>
      <c r="J380" s="224">
        <f>ROUND(I380*H380,2)</f>
        <v>0</v>
      </c>
      <c r="K380" s="220" t="s">
        <v>136</v>
      </c>
      <c r="L380" s="44"/>
      <c r="M380" s="225" t="s">
        <v>1</v>
      </c>
      <c r="N380" s="226" t="s">
        <v>45</v>
      </c>
      <c r="O380" s="91"/>
      <c r="P380" s="227">
        <f>O380*H380</f>
        <v>0</v>
      </c>
      <c r="Q380" s="227">
        <v>2.1600000000000001</v>
      </c>
      <c r="R380" s="227">
        <f>Q380*H380</f>
        <v>397.15920000000006</v>
      </c>
      <c r="S380" s="227">
        <v>0</v>
      </c>
      <c r="T380" s="228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9" t="s">
        <v>137</v>
      </c>
      <c r="AT380" s="229" t="s">
        <v>132</v>
      </c>
      <c r="AU380" s="229" t="s">
        <v>90</v>
      </c>
      <c r="AY380" s="17" t="s">
        <v>130</v>
      </c>
      <c r="BE380" s="230">
        <f>IF(N380="základní",J380,0)</f>
        <v>0</v>
      </c>
      <c r="BF380" s="230">
        <f>IF(N380="snížená",J380,0)</f>
        <v>0</v>
      </c>
      <c r="BG380" s="230">
        <f>IF(N380="zákl. přenesená",J380,0)</f>
        <v>0</v>
      </c>
      <c r="BH380" s="230">
        <f>IF(N380="sníž. přenesená",J380,0)</f>
        <v>0</v>
      </c>
      <c r="BI380" s="230">
        <f>IF(N380="nulová",J380,0)</f>
        <v>0</v>
      </c>
      <c r="BJ380" s="17" t="s">
        <v>88</v>
      </c>
      <c r="BK380" s="230">
        <f>ROUND(I380*H380,2)</f>
        <v>0</v>
      </c>
      <c r="BL380" s="17" t="s">
        <v>137</v>
      </c>
      <c r="BM380" s="229" t="s">
        <v>317</v>
      </c>
    </row>
    <row r="381" s="2" customFormat="1">
      <c r="A381" s="38"/>
      <c r="B381" s="39"/>
      <c r="C381" s="40"/>
      <c r="D381" s="231" t="s">
        <v>139</v>
      </c>
      <c r="E381" s="40"/>
      <c r="F381" s="232" t="s">
        <v>318</v>
      </c>
      <c r="G381" s="40"/>
      <c r="H381" s="40"/>
      <c r="I381" s="233"/>
      <c r="J381" s="40"/>
      <c r="K381" s="40"/>
      <c r="L381" s="44"/>
      <c r="M381" s="234"/>
      <c r="N381" s="235"/>
      <c r="O381" s="91"/>
      <c r="P381" s="91"/>
      <c r="Q381" s="91"/>
      <c r="R381" s="91"/>
      <c r="S381" s="91"/>
      <c r="T381" s="92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139</v>
      </c>
      <c r="AU381" s="17" t="s">
        <v>90</v>
      </c>
    </row>
    <row r="382" s="2" customFormat="1">
      <c r="A382" s="38"/>
      <c r="B382" s="39"/>
      <c r="C382" s="40"/>
      <c r="D382" s="236" t="s">
        <v>141</v>
      </c>
      <c r="E382" s="40"/>
      <c r="F382" s="237" t="s">
        <v>319</v>
      </c>
      <c r="G382" s="40"/>
      <c r="H382" s="40"/>
      <c r="I382" s="233"/>
      <c r="J382" s="40"/>
      <c r="K382" s="40"/>
      <c r="L382" s="44"/>
      <c r="M382" s="234"/>
      <c r="N382" s="235"/>
      <c r="O382" s="91"/>
      <c r="P382" s="91"/>
      <c r="Q382" s="91"/>
      <c r="R382" s="91"/>
      <c r="S382" s="91"/>
      <c r="T382" s="92"/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T382" s="17" t="s">
        <v>141</v>
      </c>
      <c r="AU382" s="17" t="s">
        <v>90</v>
      </c>
    </row>
    <row r="383" s="13" customFormat="1">
      <c r="A383" s="13"/>
      <c r="B383" s="238"/>
      <c r="C383" s="239"/>
      <c r="D383" s="231" t="s">
        <v>143</v>
      </c>
      <c r="E383" s="240" t="s">
        <v>1</v>
      </c>
      <c r="F383" s="241" t="s">
        <v>311</v>
      </c>
      <c r="G383" s="239"/>
      <c r="H383" s="240" t="s">
        <v>1</v>
      </c>
      <c r="I383" s="242"/>
      <c r="J383" s="239"/>
      <c r="K383" s="239"/>
      <c r="L383" s="243"/>
      <c r="M383" s="244"/>
      <c r="N383" s="245"/>
      <c r="O383" s="245"/>
      <c r="P383" s="245"/>
      <c r="Q383" s="245"/>
      <c r="R383" s="245"/>
      <c r="S383" s="245"/>
      <c r="T383" s="246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7" t="s">
        <v>143</v>
      </c>
      <c r="AU383" s="247" t="s">
        <v>90</v>
      </c>
      <c r="AV383" s="13" t="s">
        <v>88</v>
      </c>
      <c r="AW383" s="13" t="s">
        <v>34</v>
      </c>
      <c r="AX383" s="13" t="s">
        <v>80</v>
      </c>
      <c r="AY383" s="247" t="s">
        <v>130</v>
      </c>
    </row>
    <row r="384" s="14" customFormat="1">
      <c r="A384" s="14"/>
      <c r="B384" s="248"/>
      <c r="C384" s="249"/>
      <c r="D384" s="231" t="s">
        <v>143</v>
      </c>
      <c r="E384" s="250" t="s">
        <v>1</v>
      </c>
      <c r="F384" s="251" t="s">
        <v>480</v>
      </c>
      <c r="G384" s="249"/>
      <c r="H384" s="252">
        <v>6.0899999999999999</v>
      </c>
      <c r="I384" s="253"/>
      <c r="J384" s="249"/>
      <c r="K384" s="249"/>
      <c r="L384" s="254"/>
      <c r="M384" s="255"/>
      <c r="N384" s="256"/>
      <c r="O384" s="256"/>
      <c r="P384" s="256"/>
      <c r="Q384" s="256"/>
      <c r="R384" s="256"/>
      <c r="S384" s="256"/>
      <c r="T384" s="257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8" t="s">
        <v>143</v>
      </c>
      <c r="AU384" s="258" t="s">
        <v>90</v>
      </c>
      <c r="AV384" s="14" t="s">
        <v>90</v>
      </c>
      <c r="AW384" s="14" t="s">
        <v>34</v>
      </c>
      <c r="AX384" s="14" t="s">
        <v>80</v>
      </c>
      <c r="AY384" s="258" t="s">
        <v>130</v>
      </c>
    </row>
    <row r="385" s="14" customFormat="1">
      <c r="A385" s="14"/>
      <c r="B385" s="248"/>
      <c r="C385" s="249"/>
      <c r="D385" s="231" t="s">
        <v>143</v>
      </c>
      <c r="E385" s="250" t="s">
        <v>1</v>
      </c>
      <c r="F385" s="251" t="s">
        <v>481</v>
      </c>
      <c r="G385" s="249"/>
      <c r="H385" s="252">
        <v>2.1899999999999999</v>
      </c>
      <c r="I385" s="253"/>
      <c r="J385" s="249"/>
      <c r="K385" s="249"/>
      <c r="L385" s="254"/>
      <c r="M385" s="255"/>
      <c r="N385" s="256"/>
      <c r="O385" s="256"/>
      <c r="P385" s="256"/>
      <c r="Q385" s="256"/>
      <c r="R385" s="256"/>
      <c r="S385" s="256"/>
      <c r="T385" s="257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8" t="s">
        <v>143</v>
      </c>
      <c r="AU385" s="258" t="s">
        <v>90</v>
      </c>
      <c r="AV385" s="14" t="s">
        <v>90</v>
      </c>
      <c r="AW385" s="14" t="s">
        <v>34</v>
      </c>
      <c r="AX385" s="14" t="s">
        <v>80</v>
      </c>
      <c r="AY385" s="258" t="s">
        <v>130</v>
      </c>
    </row>
    <row r="386" s="14" customFormat="1">
      <c r="A386" s="14"/>
      <c r="B386" s="248"/>
      <c r="C386" s="249"/>
      <c r="D386" s="231" t="s">
        <v>143</v>
      </c>
      <c r="E386" s="250" t="s">
        <v>1</v>
      </c>
      <c r="F386" s="251" t="s">
        <v>482</v>
      </c>
      <c r="G386" s="249"/>
      <c r="H386" s="252">
        <v>40.5</v>
      </c>
      <c r="I386" s="253"/>
      <c r="J386" s="249"/>
      <c r="K386" s="249"/>
      <c r="L386" s="254"/>
      <c r="M386" s="255"/>
      <c r="N386" s="256"/>
      <c r="O386" s="256"/>
      <c r="P386" s="256"/>
      <c r="Q386" s="256"/>
      <c r="R386" s="256"/>
      <c r="S386" s="256"/>
      <c r="T386" s="257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8" t="s">
        <v>143</v>
      </c>
      <c r="AU386" s="258" t="s">
        <v>90</v>
      </c>
      <c r="AV386" s="14" t="s">
        <v>90</v>
      </c>
      <c r="AW386" s="14" t="s">
        <v>34</v>
      </c>
      <c r="AX386" s="14" t="s">
        <v>80</v>
      </c>
      <c r="AY386" s="258" t="s">
        <v>130</v>
      </c>
    </row>
    <row r="387" s="14" customFormat="1">
      <c r="A387" s="14"/>
      <c r="B387" s="248"/>
      <c r="C387" s="249"/>
      <c r="D387" s="231" t="s">
        <v>143</v>
      </c>
      <c r="E387" s="250" t="s">
        <v>1</v>
      </c>
      <c r="F387" s="251" t="s">
        <v>483</v>
      </c>
      <c r="G387" s="249"/>
      <c r="H387" s="252">
        <v>9</v>
      </c>
      <c r="I387" s="253"/>
      <c r="J387" s="249"/>
      <c r="K387" s="249"/>
      <c r="L387" s="254"/>
      <c r="M387" s="255"/>
      <c r="N387" s="256"/>
      <c r="O387" s="256"/>
      <c r="P387" s="256"/>
      <c r="Q387" s="256"/>
      <c r="R387" s="256"/>
      <c r="S387" s="256"/>
      <c r="T387" s="257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8" t="s">
        <v>143</v>
      </c>
      <c r="AU387" s="258" t="s">
        <v>90</v>
      </c>
      <c r="AV387" s="14" t="s">
        <v>90</v>
      </c>
      <c r="AW387" s="14" t="s">
        <v>34</v>
      </c>
      <c r="AX387" s="14" t="s">
        <v>80</v>
      </c>
      <c r="AY387" s="258" t="s">
        <v>130</v>
      </c>
    </row>
    <row r="388" s="14" customFormat="1">
      <c r="A388" s="14"/>
      <c r="B388" s="248"/>
      <c r="C388" s="249"/>
      <c r="D388" s="231" t="s">
        <v>143</v>
      </c>
      <c r="E388" s="250" t="s">
        <v>1</v>
      </c>
      <c r="F388" s="251" t="s">
        <v>484</v>
      </c>
      <c r="G388" s="249"/>
      <c r="H388" s="252">
        <v>16.32</v>
      </c>
      <c r="I388" s="253"/>
      <c r="J388" s="249"/>
      <c r="K388" s="249"/>
      <c r="L388" s="254"/>
      <c r="M388" s="255"/>
      <c r="N388" s="256"/>
      <c r="O388" s="256"/>
      <c r="P388" s="256"/>
      <c r="Q388" s="256"/>
      <c r="R388" s="256"/>
      <c r="S388" s="256"/>
      <c r="T388" s="257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8" t="s">
        <v>143</v>
      </c>
      <c r="AU388" s="258" t="s">
        <v>90</v>
      </c>
      <c r="AV388" s="14" t="s">
        <v>90</v>
      </c>
      <c r="AW388" s="14" t="s">
        <v>34</v>
      </c>
      <c r="AX388" s="14" t="s">
        <v>80</v>
      </c>
      <c r="AY388" s="258" t="s">
        <v>130</v>
      </c>
    </row>
    <row r="389" s="14" customFormat="1">
      <c r="A389" s="14"/>
      <c r="B389" s="248"/>
      <c r="C389" s="249"/>
      <c r="D389" s="231" t="s">
        <v>143</v>
      </c>
      <c r="E389" s="250" t="s">
        <v>1</v>
      </c>
      <c r="F389" s="251" t="s">
        <v>485</v>
      </c>
      <c r="G389" s="249"/>
      <c r="H389" s="252">
        <v>43.770000000000003</v>
      </c>
      <c r="I389" s="253"/>
      <c r="J389" s="249"/>
      <c r="K389" s="249"/>
      <c r="L389" s="254"/>
      <c r="M389" s="255"/>
      <c r="N389" s="256"/>
      <c r="O389" s="256"/>
      <c r="P389" s="256"/>
      <c r="Q389" s="256"/>
      <c r="R389" s="256"/>
      <c r="S389" s="256"/>
      <c r="T389" s="257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8" t="s">
        <v>143</v>
      </c>
      <c r="AU389" s="258" t="s">
        <v>90</v>
      </c>
      <c r="AV389" s="14" t="s">
        <v>90</v>
      </c>
      <c r="AW389" s="14" t="s">
        <v>34</v>
      </c>
      <c r="AX389" s="14" t="s">
        <v>80</v>
      </c>
      <c r="AY389" s="258" t="s">
        <v>130</v>
      </c>
    </row>
    <row r="390" s="14" customFormat="1">
      <c r="A390" s="14"/>
      <c r="B390" s="248"/>
      <c r="C390" s="249"/>
      <c r="D390" s="231" t="s">
        <v>143</v>
      </c>
      <c r="E390" s="250" t="s">
        <v>1</v>
      </c>
      <c r="F390" s="251" t="s">
        <v>486</v>
      </c>
      <c r="G390" s="249"/>
      <c r="H390" s="252">
        <v>19.5</v>
      </c>
      <c r="I390" s="253"/>
      <c r="J390" s="249"/>
      <c r="K390" s="249"/>
      <c r="L390" s="254"/>
      <c r="M390" s="255"/>
      <c r="N390" s="256"/>
      <c r="O390" s="256"/>
      <c r="P390" s="256"/>
      <c r="Q390" s="256"/>
      <c r="R390" s="256"/>
      <c r="S390" s="256"/>
      <c r="T390" s="257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8" t="s">
        <v>143</v>
      </c>
      <c r="AU390" s="258" t="s">
        <v>90</v>
      </c>
      <c r="AV390" s="14" t="s">
        <v>90</v>
      </c>
      <c r="AW390" s="14" t="s">
        <v>34</v>
      </c>
      <c r="AX390" s="14" t="s">
        <v>80</v>
      </c>
      <c r="AY390" s="258" t="s">
        <v>130</v>
      </c>
    </row>
    <row r="391" s="14" customFormat="1">
      <c r="A391" s="14"/>
      <c r="B391" s="248"/>
      <c r="C391" s="249"/>
      <c r="D391" s="231" t="s">
        <v>143</v>
      </c>
      <c r="E391" s="250" t="s">
        <v>1</v>
      </c>
      <c r="F391" s="251" t="s">
        <v>487</v>
      </c>
      <c r="G391" s="249"/>
      <c r="H391" s="252">
        <v>22.800000000000001</v>
      </c>
      <c r="I391" s="253"/>
      <c r="J391" s="249"/>
      <c r="K391" s="249"/>
      <c r="L391" s="254"/>
      <c r="M391" s="255"/>
      <c r="N391" s="256"/>
      <c r="O391" s="256"/>
      <c r="P391" s="256"/>
      <c r="Q391" s="256"/>
      <c r="R391" s="256"/>
      <c r="S391" s="256"/>
      <c r="T391" s="257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8" t="s">
        <v>143</v>
      </c>
      <c r="AU391" s="258" t="s">
        <v>90</v>
      </c>
      <c r="AV391" s="14" t="s">
        <v>90</v>
      </c>
      <c r="AW391" s="14" t="s">
        <v>34</v>
      </c>
      <c r="AX391" s="14" t="s">
        <v>80</v>
      </c>
      <c r="AY391" s="258" t="s">
        <v>130</v>
      </c>
    </row>
    <row r="392" s="14" customFormat="1">
      <c r="A392" s="14"/>
      <c r="B392" s="248"/>
      <c r="C392" s="249"/>
      <c r="D392" s="231" t="s">
        <v>143</v>
      </c>
      <c r="E392" s="250" t="s">
        <v>1</v>
      </c>
      <c r="F392" s="251" t="s">
        <v>488</v>
      </c>
      <c r="G392" s="249"/>
      <c r="H392" s="252">
        <v>23.699999999999999</v>
      </c>
      <c r="I392" s="253"/>
      <c r="J392" s="249"/>
      <c r="K392" s="249"/>
      <c r="L392" s="254"/>
      <c r="M392" s="255"/>
      <c r="N392" s="256"/>
      <c r="O392" s="256"/>
      <c r="P392" s="256"/>
      <c r="Q392" s="256"/>
      <c r="R392" s="256"/>
      <c r="S392" s="256"/>
      <c r="T392" s="257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8" t="s">
        <v>143</v>
      </c>
      <c r="AU392" s="258" t="s">
        <v>90</v>
      </c>
      <c r="AV392" s="14" t="s">
        <v>90</v>
      </c>
      <c r="AW392" s="14" t="s">
        <v>34</v>
      </c>
      <c r="AX392" s="14" t="s">
        <v>80</v>
      </c>
      <c r="AY392" s="258" t="s">
        <v>130</v>
      </c>
    </row>
    <row r="393" s="15" customFormat="1">
      <c r="A393" s="15"/>
      <c r="B393" s="259"/>
      <c r="C393" s="260"/>
      <c r="D393" s="231" t="s">
        <v>143</v>
      </c>
      <c r="E393" s="261" t="s">
        <v>1</v>
      </c>
      <c r="F393" s="262" t="s">
        <v>147</v>
      </c>
      <c r="G393" s="260"/>
      <c r="H393" s="263">
        <v>183.87000000000001</v>
      </c>
      <c r="I393" s="264"/>
      <c r="J393" s="260"/>
      <c r="K393" s="260"/>
      <c r="L393" s="265"/>
      <c r="M393" s="266"/>
      <c r="N393" s="267"/>
      <c r="O393" s="267"/>
      <c r="P393" s="267"/>
      <c r="Q393" s="267"/>
      <c r="R393" s="267"/>
      <c r="S393" s="267"/>
      <c r="T393" s="268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69" t="s">
        <v>143</v>
      </c>
      <c r="AU393" s="269" t="s">
        <v>90</v>
      </c>
      <c r="AV393" s="15" t="s">
        <v>137</v>
      </c>
      <c r="AW393" s="15" t="s">
        <v>34</v>
      </c>
      <c r="AX393" s="15" t="s">
        <v>88</v>
      </c>
      <c r="AY393" s="269" t="s">
        <v>130</v>
      </c>
    </row>
    <row r="394" s="12" customFormat="1" ht="22.8" customHeight="1">
      <c r="A394" s="12"/>
      <c r="B394" s="202"/>
      <c r="C394" s="203"/>
      <c r="D394" s="204" t="s">
        <v>79</v>
      </c>
      <c r="E394" s="216" t="s">
        <v>194</v>
      </c>
      <c r="F394" s="216" t="s">
        <v>321</v>
      </c>
      <c r="G394" s="203"/>
      <c r="H394" s="203"/>
      <c r="I394" s="206"/>
      <c r="J394" s="217">
        <f>BK394</f>
        <v>0</v>
      </c>
      <c r="K394" s="203"/>
      <c r="L394" s="208"/>
      <c r="M394" s="209"/>
      <c r="N394" s="210"/>
      <c r="O394" s="210"/>
      <c r="P394" s="211">
        <f>SUM(P395:P446)</f>
        <v>0</v>
      </c>
      <c r="Q394" s="210"/>
      <c r="R394" s="211">
        <f>SUM(R395:R446)</f>
        <v>18.663523399999999</v>
      </c>
      <c r="S394" s="210"/>
      <c r="T394" s="212">
        <f>SUM(T395:T446)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13" t="s">
        <v>88</v>
      </c>
      <c r="AT394" s="214" t="s">
        <v>79</v>
      </c>
      <c r="AU394" s="214" t="s">
        <v>88</v>
      </c>
      <c r="AY394" s="213" t="s">
        <v>130</v>
      </c>
      <c r="BK394" s="215">
        <f>SUM(BK395:BK446)</f>
        <v>0</v>
      </c>
    </row>
    <row r="395" s="2" customFormat="1" ht="16.5" customHeight="1">
      <c r="A395" s="38"/>
      <c r="B395" s="39"/>
      <c r="C395" s="271" t="s">
        <v>489</v>
      </c>
      <c r="D395" s="271" t="s">
        <v>256</v>
      </c>
      <c r="E395" s="272" t="s">
        <v>490</v>
      </c>
      <c r="F395" s="273" t="s">
        <v>491</v>
      </c>
      <c r="G395" s="274" t="s">
        <v>492</v>
      </c>
      <c r="H395" s="275">
        <v>10</v>
      </c>
      <c r="I395" s="276"/>
      <c r="J395" s="277">
        <f>ROUND(I395*H395,2)</f>
        <v>0</v>
      </c>
      <c r="K395" s="273" t="s">
        <v>136</v>
      </c>
      <c r="L395" s="278"/>
      <c r="M395" s="279" t="s">
        <v>1</v>
      </c>
      <c r="N395" s="280" t="s">
        <v>45</v>
      </c>
      <c r="O395" s="91"/>
      <c r="P395" s="227">
        <f>O395*H395</f>
        <v>0</v>
      </c>
      <c r="Q395" s="227">
        <v>0.040000000000000001</v>
      </c>
      <c r="R395" s="227">
        <f>Q395*H395</f>
        <v>0.40000000000000002</v>
      </c>
      <c r="S395" s="227">
        <v>0</v>
      </c>
      <c r="T395" s="228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29" t="s">
        <v>194</v>
      </c>
      <c r="AT395" s="229" t="s">
        <v>256</v>
      </c>
      <c r="AU395" s="229" t="s">
        <v>90</v>
      </c>
      <c r="AY395" s="17" t="s">
        <v>130</v>
      </c>
      <c r="BE395" s="230">
        <f>IF(N395="základní",J395,0)</f>
        <v>0</v>
      </c>
      <c r="BF395" s="230">
        <f>IF(N395="snížená",J395,0)</f>
        <v>0</v>
      </c>
      <c r="BG395" s="230">
        <f>IF(N395="zákl. přenesená",J395,0)</f>
        <v>0</v>
      </c>
      <c r="BH395" s="230">
        <f>IF(N395="sníž. přenesená",J395,0)</f>
        <v>0</v>
      </c>
      <c r="BI395" s="230">
        <f>IF(N395="nulová",J395,0)</f>
        <v>0</v>
      </c>
      <c r="BJ395" s="17" t="s">
        <v>88</v>
      </c>
      <c r="BK395" s="230">
        <f>ROUND(I395*H395,2)</f>
        <v>0</v>
      </c>
      <c r="BL395" s="17" t="s">
        <v>137</v>
      </c>
      <c r="BM395" s="229" t="s">
        <v>493</v>
      </c>
    </row>
    <row r="396" s="2" customFormat="1">
      <c r="A396" s="38"/>
      <c r="B396" s="39"/>
      <c r="C396" s="40"/>
      <c r="D396" s="231" t="s">
        <v>139</v>
      </c>
      <c r="E396" s="40"/>
      <c r="F396" s="232" t="s">
        <v>491</v>
      </c>
      <c r="G396" s="40"/>
      <c r="H396" s="40"/>
      <c r="I396" s="233"/>
      <c r="J396" s="40"/>
      <c r="K396" s="40"/>
      <c r="L396" s="44"/>
      <c r="M396" s="234"/>
      <c r="N396" s="235"/>
      <c r="O396" s="91"/>
      <c r="P396" s="91"/>
      <c r="Q396" s="91"/>
      <c r="R396" s="91"/>
      <c r="S396" s="91"/>
      <c r="T396" s="92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139</v>
      </c>
      <c r="AU396" s="17" t="s">
        <v>90</v>
      </c>
    </row>
    <row r="397" s="14" customFormat="1">
      <c r="A397" s="14"/>
      <c r="B397" s="248"/>
      <c r="C397" s="249"/>
      <c r="D397" s="231" t="s">
        <v>143</v>
      </c>
      <c r="E397" s="250" t="s">
        <v>1</v>
      </c>
      <c r="F397" s="251" t="s">
        <v>494</v>
      </c>
      <c r="G397" s="249"/>
      <c r="H397" s="252">
        <v>5</v>
      </c>
      <c r="I397" s="253"/>
      <c r="J397" s="249"/>
      <c r="K397" s="249"/>
      <c r="L397" s="254"/>
      <c r="M397" s="255"/>
      <c r="N397" s="256"/>
      <c r="O397" s="256"/>
      <c r="P397" s="256"/>
      <c r="Q397" s="256"/>
      <c r="R397" s="256"/>
      <c r="S397" s="256"/>
      <c r="T397" s="257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8" t="s">
        <v>143</v>
      </c>
      <c r="AU397" s="258" t="s">
        <v>90</v>
      </c>
      <c r="AV397" s="14" t="s">
        <v>90</v>
      </c>
      <c r="AW397" s="14" t="s">
        <v>34</v>
      </c>
      <c r="AX397" s="14" t="s">
        <v>80</v>
      </c>
      <c r="AY397" s="258" t="s">
        <v>130</v>
      </c>
    </row>
    <row r="398" s="14" customFormat="1">
      <c r="A398" s="14"/>
      <c r="B398" s="248"/>
      <c r="C398" s="249"/>
      <c r="D398" s="231" t="s">
        <v>143</v>
      </c>
      <c r="E398" s="250" t="s">
        <v>1</v>
      </c>
      <c r="F398" s="251" t="s">
        <v>495</v>
      </c>
      <c r="G398" s="249"/>
      <c r="H398" s="252">
        <v>5</v>
      </c>
      <c r="I398" s="253"/>
      <c r="J398" s="249"/>
      <c r="K398" s="249"/>
      <c r="L398" s="254"/>
      <c r="M398" s="255"/>
      <c r="N398" s="256"/>
      <c r="O398" s="256"/>
      <c r="P398" s="256"/>
      <c r="Q398" s="256"/>
      <c r="R398" s="256"/>
      <c r="S398" s="256"/>
      <c r="T398" s="257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8" t="s">
        <v>143</v>
      </c>
      <c r="AU398" s="258" t="s">
        <v>90</v>
      </c>
      <c r="AV398" s="14" t="s">
        <v>90</v>
      </c>
      <c r="AW398" s="14" t="s">
        <v>34</v>
      </c>
      <c r="AX398" s="14" t="s">
        <v>80</v>
      </c>
      <c r="AY398" s="258" t="s">
        <v>130</v>
      </c>
    </row>
    <row r="399" s="15" customFormat="1">
      <c r="A399" s="15"/>
      <c r="B399" s="259"/>
      <c r="C399" s="260"/>
      <c r="D399" s="231" t="s">
        <v>143</v>
      </c>
      <c r="E399" s="261" t="s">
        <v>1</v>
      </c>
      <c r="F399" s="262" t="s">
        <v>147</v>
      </c>
      <c r="G399" s="260"/>
      <c r="H399" s="263">
        <v>10</v>
      </c>
      <c r="I399" s="264"/>
      <c r="J399" s="260"/>
      <c r="K399" s="260"/>
      <c r="L399" s="265"/>
      <c r="M399" s="266"/>
      <c r="N399" s="267"/>
      <c r="O399" s="267"/>
      <c r="P399" s="267"/>
      <c r="Q399" s="267"/>
      <c r="R399" s="267"/>
      <c r="S399" s="267"/>
      <c r="T399" s="268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69" t="s">
        <v>143</v>
      </c>
      <c r="AU399" s="269" t="s">
        <v>90</v>
      </c>
      <c r="AV399" s="15" t="s">
        <v>137</v>
      </c>
      <c r="AW399" s="15" t="s">
        <v>34</v>
      </c>
      <c r="AX399" s="15" t="s">
        <v>88</v>
      </c>
      <c r="AY399" s="269" t="s">
        <v>130</v>
      </c>
    </row>
    <row r="400" s="2" customFormat="1" ht="16.5" customHeight="1">
      <c r="A400" s="38"/>
      <c r="B400" s="39"/>
      <c r="C400" s="218" t="s">
        <v>496</v>
      </c>
      <c r="D400" s="218" t="s">
        <v>132</v>
      </c>
      <c r="E400" s="219" t="s">
        <v>497</v>
      </c>
      <c r="F400" s="220" t="s">
        <v>498</v>
      </c>
      <c r="G400" s="221" t="s">
        <v>135</v>
      </c>
      <c r="H400" s="222">
        <v>3.9780000000000002</v>
      </c>
      <c r="I400" s="223"/>
      <c r="J400" s="224">
        <f>ROUND(I400*H400,2)</f>
        <v>0</v>
      </c>
      <c r="K400" s="220" t="s">
        <v>136</v>
      </c>
      <c r="L400" s="44"/>
      <c r="M400" s="225" t="s">
        <v>1</v>
      </c>
      <c r="N400" s="226" t="s">
        <v>45</v>
      </c>
      <c r="O400" s="91"/>
      <c r="P400" s="227">
        <f>O400*H400</f>
        <v>0</v>
      </c>
      <c r="Q400" s="227">
        <v>0</v>
      </c>
      <c r="R400" s="227">
        <f>Q400*H400</f>
        <v>0</v>
      </c>
      <c r="S400" s="227">
        <v>0</v>
      </c>
      <c r="T400" s="228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29" t="s">
        <v>137</v>
      </c>
      <c r="AT400" s="229" t="s">
        <v>132</v>
      </c>
      <c r="AU400" s="229" t="s">
        <v>90</v>
      </c>
      <c r="AY400" s="17" t="s">
        <v>130</v>
      </c>
      <c r="BE400" s="230">
        <f>IF(N400="základní",J400,0)</f>
        <v>0</v>
      </c>
      <c r="BF400" s="230">
        <f>IF(N400="snížená",J400,0)</f>
        <v>0</v>
      </c>
      <c r="BG400" s="230">
        <f>IF(N400="zákl. přenesená",J400,0)</f>
        <v>0</v>
      </c>
      <c r="BH400" s="230">
        <f>IF(N400="sníž. přenesená",J400,0)</f>
        <v>0</v>
      </c>
      <c r="BI400" s="230">
        <f>IF(N400="nulová",J400,0)</f>
        <v>0</v>
      </c>
      <c r="BJ400" s="17" t="s">
        <v>88</v>
      </c>
      <c r="BK400" s="230">
        <f>ROUND(I400*H400,2)</f>
        <v>0</v>
      </c>
      <c r="BL400" s="17" t="s">
        <v>137</v>
      </c>
      <c r="BM400" s="229" t="s">
        <v>499</v>
      </c>
    </row>
    <row r="401" s="2" customFormat="1">
      <c r="A401" s="38"/>
      <c r="B401" s="39"/>
      <c r="C401" s="40"/>
      <c r="D401" s="231" t="s">
        <v>139</v>
      </c>
      <c r="E401" s="40"/>
      <c r="F401" s="232" t="s">
        <v>500</v>
      </c>
      <c r="G401" s="40"/>
      <c r="H401" s="40"/>
      <c r="I401" s="233"/>
      <c r="J401" s="40"/>
      <c r="K401" s="40"/>
      <c r="L401" s="44"/>
      <c r="M401" s="234"/>
      <c r="N401" s="235"/>
      <c r="O401" s="91"/>
      <c r="P401" s="91"/>
      <c r="Q401" s="91"/>
      <c r="R401" s="91"/>
      <c r="S401" s="91"/>
      <c r="T401" s="92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139</v>
      </c>
      <c r="AU401" s="17" t="s">
        <v>90</v>
      </c>
    </row>
    <row r="402" s="2" customFormat="1">
      <c r="A402" s="38"/>
      <c r="B402" s="39"/>
      <c r="C402" s="40"/>
      <c r="D402" s="236" t="s">
        <v>141</v>
      </c>
      <c r="E402" s="40"/>
      <c r="F402" s="237" t="s">
        <v>501</v>
      </c>
      <c r="G402" s="40"/>
      <c r="H402" s="40"/>
      <c r="I402" s="233"/>
      <c r="J402" s="40"/>
      <c r="K402" s="40"/>
      <c r="L402" s="44"/>
      <c r="M402" s="234"/>
      <c r="N402" s="235"/>
      <c r="O402" s="91"/>
      <c r="P402" s="91"/>
      <c r="Q402" s="91"/>
      <c r="R402" s="91"/>
      <c r="S402" s="91"/>
      <c r="T402" s="92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T402" s="17" t="s">
        <v>141</v>
      </c>
      <c r="AU402" s="17" t="s">
        <v>90</v>
      </c>
    </row>
    <row r="403" s="13" customFormat="1">
      <c r="A403" s="13"/>
      <c r="B403" s="238"/>
      <c r="C403" s="239"/>
      <c r="D403" s="231" t="s">
        <v>143</v>
      </c>
      <c r="E403" s="240" t="s">
        <v>1</v>
      </c>
      <c r="F403" s="241" t="s">
        <v>502</v>
      </c>
      <c r="G403" s="239"/>
      <c r="H403" s="240" t="s">
        <v>1</v>
      </c>
      <c r="I403" s="242"/>
      <c r="J403" s="239"/>
      <c r="K403" s="239"/>
      <c r="L403" s="243"/>
      <c r="M403" s="244"/>
      <c r="N403" s="245"/>
      <c r="O403" s="245"/>
      <c r="P403" s="245"/>
      <c r="Q403" s="245"/>
      <c r="R403" s="245"/>
      <c r="S403" s="245"/>
      <c r="T403" s="246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7" t="s">
        <v>143</v>
      </c>
      <c r="AU403" s="247" t="s">
        <v>90</v>
      </c>
      <c r="AV403" s="13" t="s">
        <v>88</v>
      </c>
      <c r="AW403" s="13" t="s">
        <v>34</v>
      </c>
      <c r="AX403" s="13" t="s">
        <v>80</v>
      </c>
      <c r="AY403" s="247" t="s">
        <v>130</v>
      </c>
    </row>
    <row r="404" s="14" customFormat="1">
      <c r="A404" s="14"/>
      <c r="B404" s="248"/>
      <c r="C404" s="249"/>
      <c r="D404" s="231" t="s">
        <v>143</v>
      </c>
      <c r="E404" s="250" t="s">
        <v>1</v>
      </c>
      <c r="F404" s="251" t="s">
        <v>503</v>
      </c>
      <c r="G404" s="249"/>
      <c r="H404" s="252">
        <v>3.9780000000000002</v>
      </c>
      <c r="I404" s="253"/>
      <c r="J404" s="249"/>
      <c r="K404" s="249"/>
      <c r="L404" s="254"/>
      <c r="M404" s="255"/>
      <c r="N404" s="256"/>
      <c r="O404" s="256"/>
      <c r="P404" s="256"/>
      <c r="Q404" s="256"/>
      <c r="R404" s="256"/>
      <c r="S404" s="256"/>
      <c r="T404" s="257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8" t="s">
        <v>143</v>
      </c>
      <c r="AU404" s="258" t="s">
        <v>90</v>
      </c>
      <c r="AV404" s="14" t="s">
        <v>90</v>
      </c>
      <c r="AW404" s="14" t="s">
        <v>34</v>
      </c>
      <c r="AX404" s="14" t="s">
        <v>80</v>
      </c>
      <c r="AY404" s="258" t="s">
        <v>130</v>
      </c>
    </row>
    <row r="405" s="15" customFormat="1">
      <c r="A405" s="15"/>
      <c r="B405" s="259"/>
      <c r="C405" s="260"/>
      <c r="D405" s="231" t="s">
        <v>143</v>
      </c>
      <c r="E405" s="261" t="s">
        <v>1</v>
      </c>
      <c r="F405" s="262" t="s">
        <v>147</v>
      </c>
      <c r="G405" s="260"/>
      <c r="H405" s="263">
        <v>3.9780000000000002</v>
      </c>
      <c r="I405" s="264"/>
      <c r="J405" s="260"/>
      <c r="K405" s="260"/>
      <c r="L405" s="265"/>
      <c r="M405" s="266"/>
      <c r="N405" s="267"/>
      <c r="O405" s="267"/>
      <c r="P405" s="267"/>
      <c r="Q405" s="267"/>
      <c r="R405" s="267"/>
      <c r="S405" s="267"/>
      <c r="T405" s="268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69" t="s">
        <v>143</v>
      </c>
      <c r="AU405" s="269" t="s">
        <v>90</v>
      </c>
      <c r="AV405" s="15" t="s">
        <v>137</v>
      </c>
      <c r="AW405" s="15" t="s">
        <v>34</v>
      </c>
      <c r="AX405" s="15" t="s">
        <v>88</v>
      </c>
      <c r="AY405" s="269" t="s">
        <v>130</v>
      </c>
    </row>
    <row r="406" s="2" customFormat="1" ht="16.5" customHeight="1">
      <c r="A406" s="38"/>
      <c r="B406" s="39"/>
      <c r="C406" s="271" t="s">
        <v>504</v>
      </c>
      <c r="D406" s="271" t="s">
        <v>256</v>
      </c>
      <c r="E406" s="272" t="s">
        <v>505</v>
      </c>
      <c r="F406" s="273" t="s">
        <v>506</v>
      </c>
      <c r="G406" s="274" t="s">
        <v>343</v>
      </c>
      <c r="H406" s="275">
        <v>9.7560000000000002</v>
      </c>
      <c r="I406" s="276"/>
      <c r="J406" s="277">
        <f>ROUND(I406*H406,2)</f>
        <v>0</v>
      </c>
      <c r="K406" s="273" t="s">
        <v>136</v>
      </c>
      <c r="L406" s="278"/>
      <c r="M406" s="279" t="s">
        <v>1</v>
      </c>
      <c r="N406" s="280" t="s">
        <v>45</v>
      </c>
      <c r="O406" s="91"/>
      <c r="P406" s="227">
        <f>O406*H406</f>
        <v>0</v>
      </c>
      <c r="Q406" s="227">
        <v>1</v>
      </c>
      <c r="R406" s="227">
        <f>Q406*H406</f>
        <v>9.7560000000000002</v>
      </c>
      <c r="S406" s="227">
        <v>0</v>
      </c>
      <c r="T406" s="228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29" t="s">
        <v>194</v>
      </c>
      <c r="AT406" s="229" t="s">
        <v>256</v>
      </c>
      <c r="AU406" s="229" t="s">
        <v>90</v>
      </c>
      <c r="AY406" s="17" t="s">
        <v>130</v>
      </c>
      <c r="BE406" s="230">
        <f>IF(N406="základní",J406,0)</f>
        <v>0</v>
      </c>
      <c r="BF406" s="230">
        <f>IF(N406="snížená",J406,0)</f>
        <v>0</v>
      </c>
      <c r="BG406" s="230">
        <f>IF(N406="zákl. přenesená",J406,0)</f>
        <v>0</v>
      </c>
      <c r="BH406" s="230">
        <f>IF(N406="sníž. přenesená",J406,0)</f>
        <v>0</v>
      </c>
      <c r="BI406" s="230">
        <f>IF(N406="nulová",J406,0)</f>
        <v>0</v>
      </c>
      <c r="BJ406" s="17" t="s">
        <v>88</v>
      </c>
      <c r="BK406" s="230">
        <f>ROUND(I406*H406,2)</f>
        <v>0</v>
      </c>
      <c r="BL406" s="17" t="s">
        <v>137</v>
      </c>
      <c r="BM406" s="229" t="s">
        <v>507</v>
      </c>
    </row>
    <row r="407" s="2" customFormat="1">
      <c r="A407" s="38"/>
      <c r="B407" s="39"/>
      <c r="C407" s="40"/>
      <c r="D407" s="231" t="s">
        <v>139</v>
      </c>
      <c r="E407" s="40"/>
      <c r="F407" s="232" t="s">
        <v>506</v>
      </c>
      <c r="G407" s="40"/>
      <c r="H407" s="40"/>
      <c r="I407" s="233"/>
      <c r="J407" s="40"/>
      <c r="K407" s="40"/>
      <c r="L407" s="44"/>
      <c r="M407" s="234"/>
      <c r="N407" s="235"/>
      <c r="O407" s="91"/>
      <c r="P407" s="91"/>
      <c r="Q407" s="91"/>
      <c r="R407" s="91"/>
      <c r="S407" s="91"/>
      <c r="T407" s="92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7" t="s">
        <v>139</v>
      </c>
      <c r="AU407" s="17" t="s">
        <v>90</v>
      </c>
    </row>
    <row r="408" s="14" customFormat="1">
      <c r="A408" s="14"/>
      <c r="B408" s="248"/>
      <c r="C408" s="249"/>
      <c r="D408" s="231" t="s">
        <v>143</v>
      </c>
      <c r="E408" s="249"/>
      <c r="F408" s="251" t="s">
        <v>508</v>
      </c>
      <c r="G408" s="249"/>
      <c r="H408" s="252">
        <v>9.7560000000000002</v>
      </c>
      <c r="I408" s="253"/>
      <c r="J408" s="249"/>
      <c r="K408" s="249"/>
      <c r="L408" s="254"/>
      <c r="M408" s="255"/>
      <c r="N408" s="256"/>
      <c r="O408" s="256"/>
      <c r="P408" s="256"/>
      <c r="Q408" s="256"/>
      <c r="R408" s="256"/>
      <c r="S408" s="256"/>
      <c r="T408" s="257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8" t="s">
        <v>143</v>
      </c>
      <c r="AU408" s="258" t="s">
        <v>90</v>
      </c>
      <c r="AV408" s="14" t="s">
        <v>90</v>
      </c>
      <c r="AW408" s="14" t="s">
        <v>4</v>
      </c>
      <c r="AX408" s="14" t="s">
        <v>88</v>
      </c>
      <c r="AY408" s="258" t="s">
        <v>130</v>
      </c>
    </row>
    <row r="409" s="2" customFormat="1" ht="16.5" customHeight="1">
      <c r="A409" s="38"/>
      <c r="B409" s="39"/>
      <c r="C409" s="218" t="s">
        <v>509</v>
      </c>
      <c r="D409" s="218" t="s">
        <v>132</v>
      </c>
      <c r="E409" s="219" t="s">
        <v>510</v>
      </c>
      <c r="F409" s="220" t="s">
        <v>511</v>
      </c>
      <c r="G409" s="221" t="s">
        <v>135</v>
      </c>
      <c r="H409" s="222">
        <v>1.9350000000000001</v>
      </c>
      <c r="I409" s="223"/>
      <c r="J409" s="224">
        <f>ROUND(I409*H409,2)</f>
        <v>0</v>
      </c>
      <c r="K409" s="220" t="s">
        <v>136</v>
      </c>
      <c r="L409" s="44"/>
      <c r="M409" s="225" t="s">
        <v>1</v>
      </c>
      <c r="N409" s="226" t="s">
        <v>45</v>
      </c>
      <c r="O409" s="91"/>
      <c r="P409" s="227">
        <f>O409*H409</f>
        <v>0</v>
      </c>
      <c r="Q409" s="227">
        <v>0</v>
      </c>
      <c r="R409" s="227">
        <f>Q409*H409</f>
        <v>0</v>
      </c>
      <c r="S409" s="227">
        <v>0</v>
      </c>
      <c r="T409" s="228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29" t="s">
        <v>137</v>
      </c>
      <c r="AT409" s="229" t="s">
        <v>132</v>
      </c>
      <c r="AU409" s="229" t="s">
        <v>90</v>
      </c>
      <c r="AY409" s="17" t="s">
        <v>130</v>
      </c>
      <c r="BE409" s="230">
        <f>IF(N409="základní",J409,0)</f>
        <v>0</v>
      </c>
      <c r="BF409" s="230">
        <f>IF(N409="snížená",J409,0)</f>
        <v>0</v>
      </c>
      <c r="BG409" s="230">
        <f>IF(N409="zákl. přenesená",J409,0)</f>
        <v>0</v>
      </c>
      <c r="BH409" s="230">
        <f>IF(N409="sníž. přenesená",J409,0)</f>
        <v>0</v>
      </c>
      <c r="BI409" s="230">
        <f>IF(N409="nulová",J409,0)</f>
        <v>0</v>
      </c>
      <c r="BJ409" s="17" t="s">
        <v>88</v>
      </c>
      <c r="BK409" s="230">
        <f>ROUND(I409*H409,2)</f>
        <v>0</v>
      </c>
      <c r="BL409" s="17" t="s">
        <v>137</v>
      </c>
      <c r="BM409" s="229" t="s">
        <v>512</v>
      </c>
    </row>
    <row r="410" s="2" customFormat="1">
      <c r="A410" s="38"/>
      <c r="B410" s="39"/>
      <c r="C410" s="40"/>
      <c r="D410" s="231" t="s">
        <v>139</v>
      </c>
      <c r="E410" s="40"/>
      <c r="F410" s="232" t="s">
        <v>513</v>
      </c>
      <c r="G410" s="40"/>
      <c r="H410" s="40"/>
      <c r="I410" s="233"/>
      <c r="J410" s="40"/>
      <c r="K410" s="40"/>
      <c r="L410" s="44"/>
      <c r="M410" s="234"/>
      <c r="N410" s="235"/>
      <c r="O410" s="91"/>
      <c r="P410" s="91"/>
      <c r="Q410" s="91"/>
      <c r="R410" s="91"/>
      <c r="S410" s="91"/>
      <c r="T410" s="92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7" t="s">
        <v>139</v>
      </c>
      <c r="AU410" s="17" t="s">
        <v>90</v>
      </c>
    </row>
    <row r="411" s="2" customFormat="1">
      <c r="A411" s="38"/>
      <c r="B411" s="39"/>
      <c r="C411" s="40"/>
      <c r="D411" s="236" t="s">
        <v>141</v>
      </c>
      <c r="E411" s="40"/>
      <c r="F411" s="237" t="s">
        <v>514</v>
      </c>
      <c r="G411" s="40"/>
      <c r="H411" s="40"/>
      <c r="I411" s="233"/>
      <c r="J411" s="40"/>
      <c r="K411" s="40"/>
      <c r="L411" s="44"/>
      <c r="M411" s="234"/>
      <c r="N411" s="235"/>
      <c r="O411" s="91"/>
      <c r="P411" s="91"/>
      <c r="Q411" s="91"/>
      <c r="R411" s="91"/>
      <c r="S411" s="91"/>
      <c r="T411" s="92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141</v>
      </c>
      <c r="AU411" s="17" t="s">
        <v>90</v>
      </c>
    </row>
    <row r="412" s="13" customFormat="1">
      <c r="A412" s="13"/>
      <c r="B412" s="238"/>
      <c r="C412" s="239"/>
      <c r="D412" s="231" t="s">
        <v>143</v>
      </c>
      <c r="E412" s="240" t="s">
        <v>1</v>
      </c>
      <c r="F412" s="241" t="s">
        <v>515</v>
      </c>
      <c r="G412" s="239"/>
      <c r="H412" s="240" t="s">
        <v>1</v>
      </c>
      <c r="I412" s="242"/>
      <c r="J412" s="239"/>
      <c r="K412" s="239"/>
      <c r="L412" s="243"/>
      <c r="M412" s="244"/>
      <c r="N412" s="245"/>
      <c r="O412" s="245"/>
      <c r="P412" s="245"/>
      <c r="Q412" s="245"/>
      <c r="R412" s="245"/>
      <c r="S412" s="245"/>
      <c r="T412" s="246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7" t="s">
        <v>143</v>
      </c>
      <c r="AU412" s="247" t="s">
        <v>90</v>
      </c>
      <c r="AV412" s="13" t="s">
        <v>88</v>
      </c>
      <c r="AW412" s="13" t="s">
        <v>34</v>
      </c>
      <c r="AX412" s="13" t="s">
        <v>80</v>
      </c>
      <c r="AY412" s="247" t="s">
        <v>130</v>
      </c>
    </row>
    <row r="413" s="14" customFormat="1">
      <c r="A413" s="14"/>
      <c r="B413" s="248"/>
      <c r="C413" s="249"/>
      <c r="D413" s="231" t="s">
        <v>143</v>
      </c>
      <c r="E413" s="250" t="s">
        <v>1</v>
      </c>
      <c r="F413" s="251" t="s">
        <v>516</v>
      </c>
      <c r="G413" s="249"/>
      <c r="H413" s="252">
        <v>1.9350000000000001</v>
      </c>
      <c r="I413" s="253"/>
      <c r="J413" s="249"/>
      <c r="K413" s="249"/>
      <c r="L413" s="254"/>
      <c r="M413" s="255"/>
      <c r="N413" s="256"/>
      <c r="O413" s="256"/>
      <c r="P413" s="256"/>
      <c r="Q413" s="256"/>
      <c r="R413" s="256"/>
      <c r="S413" s="256"/>
      <c r="T413" s="257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8" t="s">
        <v>143</v>
      </c>
      <c r="AU413" s="258" t="s">
        <v>90</v>
      </c>
      <c r="AV413" s="14" t="s">
        <v>90</v>
      </c>
      <c r="AW413" s="14" t="s">
        <v>34</v>
      </c>
      <c r="AX413" s="14" t="s">
        <v>80</v>
      </c>
      <c r="AY413" s="258" t="s">
        <v>130</v>
      </c>
    </row>
    <row r="414" s="15" customFormat="1">
      <c r="A414" s="15"/>
      <c r="B414" s="259"/>
      <c r="C414" s="260"/>
      <c r="D414" s="231" t="s">
        <v>143</v>
      </c>
      <c r="E414" s="261" t="s">
        <v>1</v>
      </c>
      <c r="F414" s="262" t="s">
        <v>147</v>
      </c>
      <c r="G414" s="260"/>
      <c r="H414" s="263">
        <v>1.9350000000000001</v>
      </c>
      <c r="I414" s="264"/>
      <c r="J414" s="260"/>
      <c r="K414" s="260"/>
      <c r="L414" s="265"/>
      <c r="M414" s="266"/>
      <c r="N414" s="267"/>
      <c r="O414" s="267"/>
      <c r="P414" s="267"/>
      <c r="Q414" s="267"/>
      <c r="R414" s="267"/>
      <c r="S414" s="267"/>
      <c r="T414" s="268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69" t="s">
        <v>143</v>
      </c>
      <c r="AU414" s="269" t="s">
        <v>90</v>
      </c>
      <c r="AV414" s="15" t="s">
        <v>137</v>
      </c>
      <c r="AW414" s="15" t="s">
        <v>34</v>
      </c>
      <c r="AX414" s="15" t="s">
        <v>88</v>
      </c>
      <c r="AY414" s="269" t="s">
        <v>130</v>
      </c>
    </row>
    <row r="415" s="2" customFormat="1" ht="16.5" customHeight="1">
      <c r="A415" s="38"/>
      <c r="B415" s="39"/>
      <c r="C415" s="218" t="s">
        <v>517</v>
      </c>
      <c r="D415" s="218" t="s">
        <v>132</v>
      </c>
      <c r="E415" s="219" t="s">
        <v>518</v>
      </c>
      <c r="F415" s="220" t="s">
        <v>519</v>
      </c>
      <c r="G415" s="221" t="s">
        <v>398</v>
      </c>
      <c r="H415" s="222">
        <v>12</v>
      </c>
      <c r="I415" s="223"/>
      <c r="J415" s="224">
        <f>ROUND(I415*H415,2)</f>
        <v>0</v>
      </c>
      <c r="K415" s="220" t="s">
        <v>136</v>
      </c>
      <c r="L415" s="44"/>
      <c r="M415" s="225" t="s">
        <v>1</v>
      </c>
      <c r="N415" s="226" t="s">
        <v>45</v>
      </c>
      <c r="O415" s="91"/>
      <c r="P415" s="227">
        <f>O415*H415</f>
        <v>0</v>
      </c>
      <c r="Q415" s="227">
        <v>0</v>
      </c>
      <c r="R415" s="227">
        <f>Q415*H415</f>
        <v>0</v>
      </c>
      <c r="S415" s="227">
        <v>0</v>
      </c>
      <c r="T415" s="228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29" t="s">
        <v>137</v>
      </c>
      <c r="AT415" s="229" t="s">
        <v>132</v>
      </c>
      <c r="AU415" s="229" t="s">
        <v>90</v>
      </c>
      <c r="AY415" s="17" t="s">
        <v>130</v>
      </c>
      <c r="BE415" s="230">
        <f>IF(N415="základní",J415,0)</f>
        <v>0</v>
      </c>
      <c r="BF415" s="230">
        <f>IF(N415="snížená",J415,0)</f>
        <v>0</v>
      </c>
      <c r="BG415" s="230">
        <f>IF(N415="zákl. přenesená",J415,0)</f>
        <v>0</v>
      </c>
      <c r="BH415" s="230">
        <f>IF(N415="sníž. přenesená",J415,0)</f>
        <v>0</v>
      </c>
      <c r="BI415" s="230">
        <f>IF(N415="nulová",J415,0)</f>
        <v>0</v>
      </c>
      <c r="BJ415" s="17" t="s">
        <v>88</v>
      </c>
      <c r="BK415" s="230">
        <f>ROUND(I415*H415,2)</f>
        <v>0</v>
      </c>
      <c r="BL415" s="17" t="s">
        <v>137</v>
      </c>
      <c r="BM415" s="229" t="s">
        <v>520</v>
      </c>
    </row>
    <row r="416" s="2" customFormat="1">
      <c r="A416" s="38"/>
      <c r="B416" s="39"/>
      <c r="C416" s="40"/>
      <c r="D416" s="231" t="s">
        <v>139</v>
      </c>
      <c r="E416" s="40"/>
      <c r="F416" s="232" t="s">
        <v>521</v>
      </c>
      <c r="G416" s="40"/>
      <c r="H416" s="40"/>
      <c r="I416" s="233"/>
      <c r="J416" s="40"/>
      <c r="K416" s="40"/>
      <c r="L416" s="44"/>
      <c r="M416" s="234"/>
      <c r="N416" s="235"/>
      <c r="O416" s="91"/>
      <c r="P416" s="91"/>
      <c r="Q416" s="91"/>
      <c r="R416" s="91"/>
      <c r="S416" s="91"/>
      <c r="T416" s="92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7" t="s">
        <v>139</v>
      </c>
      <c r="AU416" s="17" t="s">
        <v>90</v>
      </c>
    </row>
    <row r="417" s="2" customFormat="1">
      <c r="A417" s="38"/>
      <c r="B417" s="39"/>
      <c r="C417" s="40"/>
      <c r="D417" s="236" t="s">
        <v>141</v>
      </c>
      <c r="E417" s="40"/>
      <c r="F417" s="237" t="s">
        <v>522</v>
      </c>
      <c r="G417" s="40"/>
      <c r="H417" s="40"/>
      <c r="I417" s="233"/>
      <c r="J417" s="40"/>
      <c r="K417" s="40"/>
      <c r="L417" s="44"/>
      <c r="M417" s="234"/>
      <c r="N417" s="235"/>
      <c r="O417" s="91"/>
      <c r="P417" s="91"/>
      <c r="Q417" s="91"/>
      <c r="R417" s="91"/>
      <c r="S417" s="91"/>
      <c r="T417" s="92"/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T417" s="17" t="s">
        <v>141</v>
      </c>
      <c r="AU417" s="17" t="s">
        <v>90</v>
      </c>
    </row>
    <row r="418" s="14" customFormat="1">
      <c r="A418" s="14"/>
      <c r="B418" s="248"/>
      <c r="C418" s="249"/>
      <c r="D418" s="231" t="s">
        <v>143</v>
      </c>
      <c r="E418" s="250" t="s">
        <v>1</v>
      </c>
      <c r="F418" s="251" t="s">
        <v>523</v>
      </c>
      <c r="G418" s="249"/>
      <c r="H418" s="252">
        <v>6</v>
      </c>
      <c r="I418" s="253"/>
      <c r="J418" s="249"/>
      <c r="K418" s="249"/>
      <c r="L418" s="254"/>
      <c r="M418" s="255"/>
      <c r="N418" s="256"/>
      <c r="O418" s="256"/>
      <c r="P418" s="256"/>
      <c r="Q418" s="256"/>
      <c r="R418" s="256"/>
      <c r="S418" s="256"/>
      <c r="T418" s="257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8" t="s">
        <v>143</v>
      </c>
      <c r="AU418" s="258" t="s">
        <v>90</v>
      </c>
      <c r="AV418" s="14" t="s">
        <v>90</v>
      </c>
      <c r="AW418" s="14" t="s">
        <v>34</v>
      </c>
      <c r="AX418" s="14" t="s">
        <v>80</v>
      </c>
      <c r="AY418" s="258" t="s">
        <v>130</v>
      </c>
    </row>
    <row r="419" s="14" customFormat="1">
      <c r="A419" s="14"/>
      <c r="B419" s="248"/>
      <c r="C419" s="249"/>
      <c r="D419" s="231" t="s">
        <v>143</v>
      </c>
      <c r="E419" s="250" t="s">
        <v>1</v>
      </c>
      <c r="F419" s="251" t="s">
        <v>524</v>
      </c>
      <c r="G419" s="249"/>
      <c r="H419" s="252">
        <v>6</v>
      </c>
      <c r="I419" s="253"/>
      <c r="J419" s="249"/>
      <c r="K419" s="249"/>
      <c r="L419" s="254"/>
      <c r="M419" s="255"/>
      <c r="N419" s="256"/>
      <c r="O419" s="256"/>
      <c r="P419" s="256"/>
      <c r="Q419" s="256"/>
      <c r="R419" s="256"/>
      <c r="S419" s="256"/>
      <c r="T419" s="257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8" t="s">
        <v>143</v>
      </c>
      <c r="AU419" s="258" t="s">
        <v>90</v>
      </c>
      <c r="AV419" s="14" t="s">
        <v>90</v>
      </c>
      <c r="AW419" s="14" t="s">
        <v>34</v>
      </c>
      <c r="AX419" s="14" t="s">
        <v>80</v>
      </c>
      <c r="AY419" s="258" t="s">
        <v>130</v>
      </c>
    </row>
    <row r="420" s="15" customFormat="1">
      <c r="A420" s="15"/>
      <c r="B420" s="259"/>
      <c r="C420" s="260"/>
      <c r="D420" s="231" t="s">
        <v>143</v>
      </c>
      <c r="E420" s="261" t="s">
        <v>1</v>
      </c>
      <c r="F420" s="262" t="s">
        <v>147</v>
      </c>
      <c r="G420" s="260"/>
      <c r="H420" s="263">
        <v>12</v>
      </c>
      <c r="I420" s="264"/>
      <c r="J420" s="260"/>
      <c r="K420" s="260"/>
      <c r="L420" s="265"/>
      <c r="M420" s="266"/>
      <c r="N420" s="267"/>
      <c r="O420" s="267"/>
      <c r="P420" s="267"/>
      <c r="Q420" s="267"/>
      <c r="R420" s="267"/>
      <c r="S420" s="267"/>
      <c r="T420" s="268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69" t="s">
        <v>143</v>
      </c>
      <c r="AU420" s="269" t="s">
        <v>90</v>
      </c>
      <c r="AV420" s="15" t="s">
        <v>137</v>
      </c>
      <c r="AW420" s="15" t="s">
        <v>34</v>
      </c>
      <c r="AX420" s="15" t="s">
        <v>88</v>
      </c>
      <c r="AY420" s="269" t="s">
        <v>130</v>
      </c>
    </row>
    <row r="421" s="2" customFormat="1" ht="16.5" customHeight="1">
      <c r="A421" s="38"/>
      <c r="B421" s="39"/>
      <c r="C421" s="271" t="s">
        <v>525</v>
      </c>
      <c r="D421" s="271" t="s">
        <v>256</v>
      </c>
      <c r="E421" s="272" t="s">
        <v>526</v>
      </c>
      <c r="F421" s="273" t="s">
        <v>527</v>
      </c>
      <c r="G421" s="274" t="s">
        <v>398</v>
      </c>
      <c r="H421" s="275">
        <v>12.48</v>
      </c>
      <c r="I421" s="276"/>
      <c r="J421" s="277">
        <f>ROUND(I421*H421,2)</f>
        <v>0</v>
      </c>
      <c r="K421" s="273" t="s">
        <v>136</v>
      </c>
      <c r="L421" s="278"/>
      <c r="M421" s="279" t="s">
        <v>1</v>
      </c>
      <c r="N421" s="280" t="s">
        <v>45</v>
      </c>
      <c r="O421" s="91"/>
      <c r="P421" s="227">
        <f>O421*H421</f>
        <v>0</v>
      </c>
      <c r="Q421" s="227">
        <v>0.5655</v>
      </c>
      <c r="R421" s="227">
        <f>Q421*H421</f>
        <v>7.0574400000000006</v>
      </c>
      <c r="S421" s="227">
        <v>0</v>
      </c>
      <c r="T421" s="228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29" t="s">
        <v>194</v>
      </c>
      <c r="AT421" s="229" t="s">
        <v>256</v>
      </c>
      <c r="AU421" s="229" t="s">
        <v>90</v>
      </c>
      <c r="AY421" s="17" t="s">
        <v>130</v>
      </c>
      <c r="BE421" s="230">
        <f>IF(N421="základní",J421,0)</f>
        <v>0</v>
      </c>
      <c r="BF421" s="230">
        <f>IF(N421="snížená",J421,0)</f>
        <v>0</v>
      </c>
      <c r="BG421" s="230">
        <f>IF(N421="zákl. přenesená",J421,0)</f>
        <v>0</v>
      </c>
      <c r="BH421" s="230">
        <f>IF(N421="sníž. přenesená",J421,0)</f>
        <v>0</v>
      </c>
      <c r="BI421" s="230">
        <f>IF(N421="nulová",J421,0)</f>
        <v>0</v>
      </c>
      <c r="BJ421" s="17" t="s">
        <v>88</v>
      </c>
      <c r="BK421" s="230">
        <f>ROUND(I421*H421,2)</f>
        <v>0</v>
      </c>
      <c r="BL421" s="17" t="s">
        <v>137</v>
      </c>
      <c r="BM421" s="229" t="s">
        <v>528</v>
      </c>
    </row>
    <row r="422" s="2" customFormat="1">
      <c r="A422" s="38"/>
      <c r="B422" s="39"/>
      <c r="C422" s="40"/>
      <c r="D422" s="231" t="s">
        <v>139</v>
      </c>
      <c r="E422" s="40"/>
      <c r="F422" s="232" t="s">
        <v>527</v>
      </c>
      <c r="G422" s="40"/>
      <c r="H422" s="40"/>
      <c r="I422" s="233"/>
      <c r="J422" s="40"/>
      <c r="K422" s="40"/>
      <c r="L422" s="44"/>
      <c r="M422" s="234"/>
      <c r="N422" s="235"/>
      <c r="O422" s="91"/>
      <c r="P422" s="91"/>
      <c r="Q422" s="91"/>
      <c r="R422" s="91"/>
      <c r="S422" s="91"/>
      <c r="T422" s="92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T422" s="17" t="s">
        <v>139</v>
      </c>
      <c r="AU422" s="17" t="s">
        <v>90</v>
      </c>
    </row>
    <row r="423" s="14" customFormat="1">
      <c r="A423" s="14"/>
      <c r="B423" s="248"/>
      <c r="C423" s="249"/>
      <c r="D423" s="231" t="s">
        <v>143</v>
      </c>
      <c r="E423" s="249"/>
      <c r="F423" s="251" t="s">
        <v>529</v>
      </c>
      <c r="G423" s="249"/>
      <c r="H423" s="252">
        <v>12.48</v>
      </c>
      <c r="I423" s="253"/>
      <c r="J423" s="249"/>
      <c r="K423" s="249"/>
      <c r="L423" s="254"/>
      <c r="M423" s="255"/>
      <c r="N423" s="256"/>
      <c r="O423" s="256"/>
      <c r="P423" s="256"/>
      <c r="Q423" s="256"/>
      <c r="R423" s="256"/>
      <c r="S423" s="256"/>
      <c r="T423" s="257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8" t="s">
        <v>143</v>
      </c>
      <c r="AU423" s="258" t="s">
        <v>90</v>
      </c>
      <c r="AV423" s="14" t="s">
        <v>90</v>
      </c>
      <c r="AW423" s="14" t="s">
        <v>4</v>
      </c>
      <c r="AX423" s="14" t="s">
        <v>88</v>
      </c>
      <c r="AY423" s="258" t="s">
        <v>130</v>
      </c>
    </row>
    <row r="424" s="2" customFormat="1" ht="16.5" customHeight="1">
      <c r="A424" s="38"/>
      <c r="B424" s="39"/>
      <c r="C424" s="218" t="s">
        <v>530</v>
      </c>
      <c r="D424" s="218" t="s">
        <v>132</v>
      </c>
      <c r="E424" s="219" t="s">
        <v>531</v>
      </c>
      <c r="F424" s="220" t="s">
        <v>532</v>
      </c>
      <c r="G424" s="221" t="s">
        <v>398</v>
      </c>
      <c r="H424" s="222">
        <v>43</v>
      </c>
      <c r="I424" s="223"/>
      <c r="J424" s="224">
        <f>ROUND(I424*H424,2)</f>
        <v>0</v>
      </c>
      <c r="K424" s="220" t="s">
        <v>136</v>
      </c>
      <c r="L424" s="44"/>
      <c r="M424" s="225" t="s">
        <v>1</v>
      </c>
      <c r="N424" s="226" t="s">
        <v>45</v>
      </c>
      <c r="O424" s="91"/>
      <c r="P424" s="227">
        <f>O424*H424</f>
        <v>0</v>
      </c>
      <c r="Q424" s="227">
        <v>1.0000000000000001E-05</v>
      </c>
      <c r="R424" s="227">
        <f>Q424*H424</f>
        <v>0.00043000000000000004</v>
      </c>
      <c r="S424" s="227">
        <v>0</v>
      </c>
      <c r="T424" s="228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29" t="s">
        <v>137</v>
      </c>
      <c r="AT424" s="229" t="s">
        <v>132</v>
      </c>
      <c r="AU424" s="229" t="s">
        <v>90</v>
      </c>
      <c r="AY424" s="17" t="s">
        <v>130</v>
      </c>
      <c r="BE424" s="230">
        <f>IF(N424="základní",J424,0)</f>
        <v>0</v>
      </c>
      <c r="BF424" s="230">
        <f>IF(N424="snížená",J424,0)</f>
        <v>0</v>
      </c>
      <c r="BG424" s="230">
        <f>IF(N424="zákl. přenesená",J424,0)</f>
        <v>0</v>
      </c>
      <c r="BH424" s="230">
        <f>IF(N424="sníž. přenesená",J424,0)</f>
        <v>0</v>
      </c>
      <c r="BI424" s="230">
        <f>IF(N424="nulová",J424,0)</f>
        <v>0</v>
      </c>
      <c r="BJ424" s="17" t="s">
        <v>88</v>
      </c>
      <c r="BK424" s="230">
        <f>ROUND(I424*H424,2)</f>
        <v>0</v>
      </c>
      <c r="BL424" s="17" t="s">
        <v>137</v>
      </c>
      <c r="BM424" s="229" t="s">
        <v>533</v>
      </c>
    </row>
    <row r="425" s="2" customFormat="1">
      <c r="A425" s="38"/>
      <c r="B425" s="39"/>
      <c r="C425" s="40"/>
      <c r="D425" s="231" t="s">
        <v>139</v>
      </c>
      <c r="E425" s="40"/>
      <c r="F425" s="232" t="s">
        <v>534</v>
      </c>
      <c r="G425" s="40"/>
      <c r="H425" s="40"/>
      <c r="I425" s="233"/>
      <c r="J425" s="40"/>
      <c r="K425" s="40"/>
      <c r="L425" s="44"/>
      <c r="M425" s="234"/>
      <c r="N425" s="235"/>
      <c r="O425" s="91"/>
      <c r="P425" s="91"/>
      <c r="Q425" s="91"/>
      <c r="R425" s="91"/>
      <c r="S425" s="91"/>
      <c r="T425" s="92"/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T425" s="17" t="s">
        <v>139</v>
      </c>
      <c r="AU425" s="17" t="s">
        <v>90</v>
      </c>
    </row>
    <row r="426" s="2" customFormat="1">
      <c r="A426" s="38"/>
      <c r="B426" s="39"/>
      <c r="C426" s="40"/>
      <c r="D426" s="236" t="s">
        <v>141</v>
      </c>
      <c r="E426" s="40"/>
      <c r="F426" s="237" t="s">
        <v>535</v>
      </c>
      <c r="G426" s="40"/>
      <c r="H426" s="40"/>
      <c r="I426" s="233"/>
      <c r="J426" s="40"/>
      <c r="K426" s="40"/>
      <c r="L426" s="44"/>
      <c r="M426" s="234"/>
      <c r="N426" s="235"/>
      <c r="O426" s="91"/>
      <c r="P426" s="91"/>
      <c r="Q426" s="91"/>
      <c r="R426" s="91"/>
      <c r="S426" s="91"/>
      <c r="T426" s="92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141</v>
      </c>
      <c r="AU426" s="17" t="s">
        <v>90</v>
      </c>
    </row>
    <row r="427" s="2" customFormat="1" ht="16.5" customHeight="1">
      <c r="A427" s="38"/>
      <c r="B427" s="39"/>
      <c r="C427" s="271" t="s">
        <v>536</v>
      </c>
      <c r="D427" s="271" t="s">
        <v>256</v>
      </c>
      <c r="E427" s="272" t="s">
        <v>537</v>
      </c>
      <c r="F427" s="273" t="s">
        <v>538</v>
      </c>
      <c r="G427" s="274" t="s">
        <v>398</v>
      </c>
      <c r="H427" s="275">
        <v>44.289999999999999</v>
      </c>
      <c r="I427" s="276"/>
      <c r="J427" s="277">
        <f>ROUND(I427*H427,2)</f>
        <v>0</v>
      </c>
      <c r="K427" s="273" t="s">
        <v>136</v>
      </c>
      <c r="L427" s="278"/>
      <c r="M427" s="279" t="s">
        <v>1</v>
      </c>
      <c r="N427" s="280" t="s">
        <v>45</v>
      </c>
      <c r="O427" s="91"/>
      <c r="P427" s="227">
        <f>O427*H427</f>
        <v>0</v>
      </c>
      <c r="Q427" s="227">
        <v>0.0042599999999999999</v>
      </c>
      <c r="R427" s="227">
        <f>Q427*H427</f>
        <v>0.18867539999999999</v>
      </c>
      <c r="S427" s="227">
        <v>0</v>
      </c>
      <c r="T427" s="228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29" t="s">
        <v>194</v>
      </c>
      <c r="AT427" s="229" t="s">
        <v>256</v>
      </c>
      <c r="AU427" s="229" t="s">
        <v>90</v>
      </c>
      <c r="AY427" s="17" t="s">
        <v>130</v>
      </c>
      <c r="BE427" s="230">
        <f>IF(N427="základní",J427,0)</f>
        <v>0</v>
      </c>
      <c r="BF427" s="230">
        <f>IF(N427="snížená",J427,0)</f>
        <v>0</v>
      </c>
      <c r="BG427" s="230">
        <f>IF(N427="zákl. přenesená",J427,0)</f>
        <v>0</v>
      </c>
      <c r="BH427" s="230">
        <f>IF(N427="sníž. přenesená",J427,0)</f>
        <v>0</v>
      </c>
      <c r="BI427" s="230">
        <f>IF(N427="nulová",J427,0)</f>
        <v>0</v>
      </c>
      <c r="BJ427" s="17" t="s">
        <v>88</v>
      </c>
      <c r="BK427" s="230">
        <f>ROUND(I427*H427,2)</f>
        <v>0</v>
      </c>
      <c r="BL427" s="17" t="s">
        <v>137</v>
      </c>
      <c r="BM427" s="229" t="s">
        <v>539</v>
      </c>
    </row>
    <row r="428" s="2" customFormat="1">
      <c r="A428" s="38"/>
      <c r="B428" s="39"/>
      <c r="C428" s="40"/>
      <c r="D428" s="231" t="s">
        <v>139</v>
      </c>
      <c r="E428" s="40"/>
      <c r="F428" s="232" t="s">
        <v>538</v>
      </c>
      <c r="G428" s="40"/>
      <c r="H428" s="40"/>
      <c r="I428" s="233"/>
      <c r="J428" s="40"/>
      <c r="K428" s="40"/>
      <c r="L428" s="44"/>
      <c r="M428" s="234"/>
      <c r="N428" s="235"/>
      <c r="O428" s="91"/>
      <c r="P428" s="91"/>
      <c r="Q428" s="91"/>
      <c r="R428" s="91"/>
      <c r="S428" s="91"/>
      <c r="T428" s="92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T428" s="17" t="s">
        <v>139</v>
      </c>
      <c r="AU428" s="17" t="s">
        <v>90</v>
      </c>
    </row>
    <row r="429" s="14" customFormat="1">
      <c r="A429" s="14"/>
      <c r="B429" s="248"/>
      <c r="C429" s="249"/>
      <c r="D429" s="231" t="s">
        <v>143</v>
      </c>
      <c r="E429" s="249"/>
      <c r="F429" s="251" t="s">
        <v>540</v>
      </c>
      <c r="G429" s="249"/>
      <c r="H429" s="252">
        <v>44.289999999999999</v>
      </c>
      <c r="I429" s="253"/>
      <c r="J429" s="249"/>
      <c r="K429" s="249"/>
      <c r="L429" s="254"/>
      <c r="M429" s="255"/>
      <c r="N429" s="256"/>
      <c r="O429" s="256"/>
      <c r="P429" s="256"/>
      <c r="Q429" s="256"/>
      <c r="R429" s="256"/>
      <c r="S429" s="256"/>
      <c r="T429" s="257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8" t="s">
        <v>143</v>
      </c>
      <c r="AU429" s="258" t="s">
        <v>90</v>
      </c>
      <c r="AV429" s="14" t="s">
        <v>90</v>
      </c>
      <c r="AW429" s="14" t="s">
        <v>4</v>
      </c>
      <c r="AX429" s="14" t="s">
        <v>88</v>
      </c>
      <c r="AY429" s="258" t="s">
        <v>130</v>
      </c>
    </row>
    <row r="430" s="2" customFormat="1" ht="16.5" customHeight="1">
      <c r="A430" s="38"/>
      <c r="B430" s="39"/>
      <c r="C430" s="218" t="s">
        <v>541</v>
      </c>
      <c r="D430" s="218" t="s">
        <v>132</v>
      </c>
      <c r="E430" s="219" t="s">
        <v>542</v>
      </c>
      <c r="F430" s="220" t="s">
        <v>543</v>
      </c>
      <c r="G430" s="221" t="s">
        <v>492</v>
      </c>
      <c r="H430" s="222">
        <v>1</v>
      </c>
      <c r="I430" s="223"/>
      <c r="J430" s="224">
        <f>ROUND(I430*H430,2)</f>
        <v>0</v>
      </c>
      <c r="K430" s="220" t="s">
        <v>136</v>
      </c>
      <c r="L430" s="44"/>
      <c r="M430" s="225" t="s">
        <v>1</v>
      </c>
      <c r="N430" s="226" t="s">
        <v>45</v>
      </c>
      <c r="O430" s="91"/>
      <c r="P430" s="227">
        <f>O430*H430</f>
        <v>0</v>
      </c>
      <c r="Q430" s="227">
        <v>0.0097310000000000001</v>
      </c>
      <c r="R430" s="227">
        <f>Q430*H430</f>
        <v>0.0097310000000000001</v>
      </c>
      <c r="S430" s="227">
        <v>0</v>
      </c>
      <c r="T430" s="228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29" t="s">
        <v>137</v>
      </c>
      <c r="AT430" s="229" t="s">
        <v>132</v>
      </c>
      <c r="AU430" s="229" t="s">
        <v>90</v>
      </c>
      <c r="AY430" s="17" t="s">
        <v>130</v>
      </c>
      <c r="BE430" s="230">
        <f>IF(N430="základní",J430,0)</f>
        <v>0</v>
      </c>
      <c r="BF430" s="230">
        <f>IF(N430="snížená",J430,0)</f>
        <v>0</v>
      </c>
      <c r="BG430" s="230">
        <f>IF(N430="zákl. přenesená",J430,0)</f>
        <v>0</v>
      </c>
      <c r="BH430" s="230">
        <f>IF(N430="sníž. přenesená",J430,0)</f>
        <v>0</v>
      </c>
      <c r="BI430" s="230">
        <f>IF(N430="nulová",J430,0)</f>
        <v>0</v>
      </c>
      <c r="BJ430" s="17" t="s">
        <v>88</v>
      </c>
      <c r="BK430" s="230">
        <f>ROUND(I430*H430,2)</f>
        <v>0</v>
      </c>
      <c r="BL430" s="17" t="s">
        <v>137</v>
      </c>
      <c r="BM430" s="229" t="s">
        <v>544</v>
      </c>
    </row>
    <row r="431" s="2" customFormat="1">
      <c r="A431" s="38"/>
      <c r="B431" s="39"/>
      <c r="C431" s="40"/>
      <c r="D431" s="231" t="s">
        <v>139</v>
      </c>
      <c r="E431" s="40"/>
      <c r="F431" s="232" t="s">
        <v>545</v>
      </c>
      <c r="G431" s="40"/>
      <c r="H431" s="40"/>
      <c r="I431" s="233"/>
      <c r="J431" s="40"/>
      <c r="K431" s="40"/>
      <c r="L431" s="44"/>
      <c r="M431" s="234"/>
      <c r="N431" s="235"/>
      <c r="O431" s="91"/>
      <c r="P431" s="91"/>
      <c r="Q431" s="91"/>
      <c r="R431" s="91"/>
      <c r="S431" s="91"/>
      <c r="T431" s="92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139</v>
      </c>
      <c r="AU431" s="17" t="s">
        <v>90</v>
      </c>
    </row>
    <row r="432" s="2" customFormat="1">
      <c r="A432" s="38"/>
      <c r="B432" s="39"/>
      <c r="C432" s="40"/>
      <c r="D432" s="236" t="s">
        <v>141</v>
      </c>
      <c r="E432" s="40"/>
      <c r="F432" s="237" t="s">
        <v>546</v>
      </c>
      <c r="G432" s="40"/>
      <c r="H432" s="40"/>
      <c r="I432" s="233"/>
      <c r="J432" s="40"/>
      <c r="K432" s="40"/>
      <c r="L432" s="44"/>
      <c r="M432" s="234"/>
      <c r="N432" s="235"/>
      <c r="O432" s="91"/>
      <c r="P432" s="91"/>
      <c r="Q432" s="91"/>
      <c r="R432" s="91"/>
      <c r="S432" s="91"/>
      <c r="T432" s="92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T432" s="17" t="s">
        <v>141</v>
      </c>
      <c r="AU432" s="17" t="s">
        <v>90</v>
      </c>
    </row>
    <row r="433" s="2" customFormat="1" ht="16.5" customHeight="1">
      <c r="A433" s="38"/>
      <c r="B433" s="39"/>
      <c r="C433" s="271" t="s">
        <v>547</v>
      </c>
      <c r="D433" s="271" t="s">
        <v>256</v>
      </c>
      <c r="E433" s="272" t="s">
        <v>548</v>
      </c>
      <c r="F433" s="273" t="s">
        <v>549</v>
      </c>
      <c r="G433" s="274" t="s">
        <v>492</v>
      </c>
      <c r="H433" s="275">
        <v>1</v>
      </c>
      <c r="I433" s="276"/>
      <c r="J433" s="277">
        <f>ROUND(I433*H433,2)</f>
        <v>0</v>
      </c>
      <c r="K433" s="273" t="s">
        <v>136</v>
      </c>
      <c r="L433" s="278"/>
      <c r="M433" s="279" t="s">
        <v>1</v>
      </c>
      <c r="N433" s="280" t="s">
        <v>45</v>
      </c>
      <c r="O433" s="91"/>
      <c r="P433" s="227">
        <f>O433*H433</f>
        <v>0</v>
      </c>
      <c r="Q433" s="227">
        <v>0.12</v>
      </c>
      <c r="R433" s="227">
        <f>Q433*H433</f>
        <v>0.12</v>
      </c>
      <c r="S433" s="227">
        <v>0</v>
      </c>
      <c r="T433" s="228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29" t="s">
        <v>194</v>
      </c>
      <c r="AT433" s="229" t="s">
        <v>256</v>
      </c>
      <c r="AU433" s="229" t="s">
        <v>90</v>
      </c>
      <c r="AY433" s="17" t="s">
        <v>130</v>
      </c>
      <c r="BE433" s="230">
        <f>IF(N433="základní",J433,0)</f>
        <v>0</v>
      </c>
      <c r="BF433" s="230">
        <f>IF(N433="snížená",J433,0)</f>
        <v>0</v>
      </c>
      <c r="BG433" s="230">
        <f>IF(N433="zákl. přenesená",J433,0)</f>
        <v>0</v>
      </c>
      <c r="BH433" s="230">
        <f>IF(N433="sníž. přenesená",J433,0)</f>
        <v>0</v>
      </c>
      <c r="BI433" s="230">
        <f>IF(N433="nulová",J433,0)</f>
        <v>0</v>
      </c>
      <c r="BJ433" s="17" t="s">
        <v>88</v>
      </c>
      <c r="BK433" s="230">
        <f>ROUND(I433*H433,2)</f>
        <v>0</v>
      </c>
      <c r="BL433" s="17" t="s">
        <v>137</v>
      </c>
      <c r="BM433" s="229" t="s">
        <v>550</v>
      </c>
    </row>
    <row r="434" s="2" customFormat="1">
      <c r="A434" s="38"/>
      <c r="B434" s="39"/>
      <c r="C434" s="40"/>
      <c r="D434" s="231" t="s">
        <v>139</v>
      </c>
      <c r="E434" s="40"/>
      <c r="F434" s="232" t="s">
        <v>549</v>
      </c>
      <c r="G434" s="40"/>
      <c r="H434" s="40"/>
      <c r="I434" s="233"/>
      <c r="J434" s="40"/>
      <c r="K434" s="40"/>
      <c r="L434" s="44"/>
      <c r="M434" s="234"/>
      <c r="N434" s="235"/>
      <c r="O434" s="91"/>
      <c r="P434" s="91"/>
      <c r="Q434" s="91"/>
      <c r="R434" s="91"/>
      <c r="S434" s="91"/>
      <c r="T434" s="92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T434" s="17" t="s">
        <v>139</v>
      </c>
      <c r="AU434" s="17" t="s">
        <v>90</v>
      </c>
    </row>
    <row r="435" s="2" customFormat="1" ht="16.5" customHeight="1">
      <c r="A435" s="38"/>
      <c r="B435" s="39"/>
      <c r="C435" s="218" t="s">
        <v>551</v>
      </c>
      <c r="D435" s="218" t="s">
        <v>132</v>
      </c>
      <c r="E435" s="219" t="s">
        <v>552</v>
      </c>
      <c r="F435" s="220" t="s">
        <v>553</v>
      </c>
      <c r="G435" s="221" t="s">
        <v>492</v>
      </c>
      <c r="H435" s="222">
        <v>1</v>
      </c>
      <c r="I435" s="223"/>
      <c r="J435" s="224">
        <f>ROUND(I435*H435,2)</f>
        <v>0</v>
      </c>
      <c r="K435" s="220" t="s">
        <v>136</v>
      </c>
      <c r="L435" s="44"/>
      <c r="M435" s="225" t="s">
        <v>1</v>
      </c>
      <c r="N435" s="226" t="s">
        <v>45</v>
      </c>
      <c r="O435" s="91"/>
      <c r="P435" s="227">
        <f>O435*H435</f>
        <v>0</v>
      </c>
      <c r="Q435" s="227">
        <v>0.028538000000000001</v>
      </c>
      <c r="R435" s="227">
        <f>Q435*H435</f>
        <v>0.028538000000000001</v>
      </c>
      <c r="S435" s="227">
        <v>0</v>
      </c>
      <c r="T435" s="228">
        <f>S435*H435</f>
        <v>0</v>
      </c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R435" s="229" t="s">
        <v>137</v>
      </c>
      <c r="AT435" s="229" t="s">
        <v>132</v>
      </c>
      <c r="AU435" s="229" t="s">
        <v>90</v>
      </c>
      <c r="AY435" s="17" t="s">
        <v>130</v>
      </c>
      <c r="BE435" s="230">
        <f>IF(N435="základní",J435,0)</f>
        <v>0</v>
      </c>
      <c r="BF435" s="230">
        <f>IF(N435="snížená",J435,0)</f>
        <v>0</v>
      </c>
      <c r="BG435" s="230">
        <f>IF(N435="zákl. přenesená",J435,0)</f>
        <v>0</v>
      </c>
      <c r="BH435" s="230">
        <f>IF(N435="sníž. přenesená",J435,0)</f>
        <v>0</v>
      </c>
      <c r="BI435" s="230">
        <f>IF(N435="nulová",J435,0)</f>
        <v>0</v>
      </c>
      <c r="BJ435" s="17" t="s">
        <v>88</v>
      </c>
      <c r="BK435" s="230">
        <f>ROUND(I435*H435,2)</f>
        <v>0</v>
      </c>
      <c r="BL435" s="17" t="s">
        <v>137</v>
      </c>
      <c r="BM435" s="229" t="s">
        <v>554</v>
      </c>
    </row>
    <row r="436" s="2" customFormat="1">
      <c r="A436" s="38"/>
      <c r="B436" s="39"/>
      <c r="C436" s="40"/>
      <c r="D436" s="231" t="s">
        <v>139</v>
      </c>
      <c r="E436" s="40"/>
      <c r="F436" s="232" t="s">
        <v>553</v>
      </c>
      <c r="G436" s="40"/>
      <c r="H436" s="40"/>
      <c r="I436" s="233"/>
      <c r="J436" s="40"/>
      <c r="K436" s="40"/>
      <c r="L436" s="44"/>
      <c r="M436" s="234"/>
      <c r="N436" s="235"/>
      <c r="O436" s="91"/>
      <c r="P436" s="91"/>
      <c r="Q436" s="91"/>
      <c r="R436" s="91"/>
      <c r="S436" s="91"/>
      <c r="T436" s="92"/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T436" s="17" t="s">
        <v>139</v>
      </c>
      <c r="AU436" s="17" t="s">
        <v>90</v>
      </c>
    </row>
    <row r="437" s="2" customFormat="1">
      <c r="A437" s="38"/>
      <c r="B437" s="39"/>
      <c r="C437" s="40"/>
      <c r="D437" s="236" t="s">
        <v>141</v>
      </c>
      <c r="E437" s="40"/>
      <c r="F437" s="237" t="s">
        <v>555</v>
      </c>
      <c r="G437" s="40"/>
      <c r="H437" s="40"/>
      <c r="I437" s="233"/>
      <c r="J437" s="40"/>
      <c r="K437" s="40"/>
      <c r="L437" s="44"/>
      <c r="M437" s="234"/>
      <c r="N437" s="235"/>
      <c r="O437" s="91"/>
      <c r="P437" s="91"/>
      <c r="Q437" s="91"/>
      <c r="R437" s="91"/>
      <c r="S437" s="91"/>
      <c r="T437" s="92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T437" s="17" t="s">
        <v>141</v>
      </c>
      <c r="AU437" s="17" t="s">
        <v>90</v>
      </c>
    </row>
    <row r="438" s="13" customFormat="1">
      <c r="A438" s="13"/>
      <c r="B438" s="238"/>
      <c r="C438" s="239"/>
      <c r="D438" s="231" t="s">
        <v>143</v>
      </c>
      <c r="E438" s="240" t="s">
        <v>1</v>
      </c>
      <c r="F438" s="241" t="s">
        <v>556</v>
      </c>
      <c r="G438" s="239"/>
      <c r="H438" s="240" t="s">
        <v>1</v>
      </c>
      <c r="I438" s="242"/>
      <c r="J438" s="239"/>
      <c r="K438" s="239"/>
      <c r="L438" s="243"/>
      <c r="M438" s="244"/>
      <c r="N438" s="245"/>
      <c r="O438" s="245"/>
      <c r="P438" s="245"/>
      <c r="Q438" s="245"/>
      <c r="R438" s="245"/>
      <c r="S438" s="245"/>
      <c r="T438" s="246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7" t="s">
        <v>143</v>
      </c>
      <c r="AU438" s="247" t="s">
        <v>90</v>
      </c>
      <c r="AV438" s="13" t="s">
        <v>88</v>
      </c>
      <c r="AW438" s="13" t="s">
        <v>34</v>
      </c>
      <c r="AX438" s="13" t="s">
        <v>80</v>
      </c>
      <c r="AY438" s="247" t="s">
        <v>130</v>
      </c>
    </row>
    <row r="439" s="14" customFormat="1">
      <c r="A439" s="14"/>
      <c r="B439" s="248"/>
      <c r="C439" s="249"/>
      <c r="D439" s="231" t="s">
        <v>143</v>
      </c>
      <c r="E439" s="250" t="s">
        <v>1</v>
      </c>
      <c r="F439" s="251" t="s">
        <v>88</v>
      </c>
      <c r="G439" s="249"/>
      <c r="H439" s="252">
        <v>1</v>
      </c>
      <c r="I439" s="253"/>
      <c r="J439" s="249"/>
      <c r="K439" s="249"/>
      <c r="L439" s="254"/>
      <c r="M439" s="255"/>
      <c r="N439" s="256"/>
      <c r="O439" s="256"/>
      <c r="P439" s="256"/>
      <c r="Q439" s="256"/>
      <c r="R439" s="256"/>
      <c r="S439" s="256"/>
      <c r="T439" s="257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8" t="s">
        <v>143</v>
      </c>
      <c r="AU439" s="258" t="s">
        <v>90</v>
      </c>
      <c r="AV439" s="14" t="s">
        <v>90</v>
      </c>
      <c r="AW439" s="14" t="s">
        <v>34</v>
      </c>
      <c r="AX439" s="14" t="s">
        <v>88</v>
      </c>
      <c r="AY439" s="258" t="s">
        <v>130</v>
      </c>
    </row>
    <row r="440" s="2" customFormat="1" ht="16.5" customHeight="1">
      <c r="A440" s="38"/>
      <c r="B440" s="39"/>
      <c r="C440" s="271" t="s">
        <v>557</v>
      </c>
      <c r="D440" s="271" t="s">
        <v>256</v>
      </c>
      <c r="E440" s="272" t="s">
        <v>558</v>
      </c>
      <c r="F440" s="273" t="s">
        <v>559</v>
      </c>
      <c r="G440" s="274" t="s">
        <v>492</v>
      </c>
      <c r="H440" s="275">
        <v>1</v>
      </c>
      <c r="I440" s="276"/>
      <c r="J440" s="277">
        <f>ROUND(I440*H440,2)</f>
        <v>0</v>
      </c>
      <c r="K440" s="273" t="s">
        <v>136</v>
      </c>
      <c r="L440" s="278"/>
      <c r="M440" s="279" t="s">
        <v>1</v>
      </c>
      <c r="N440" s="280" t="s">
        <v>45</v>
      </c>
      <c r="O440" s="91"/>
      <c r="P440" s="227">
        <f>O440*H440</f>
        <v>0</v>
      </c>
      <c r="Q440" s="227">
        <v>1.1000000000000001</v>
      </c>
      <c r="R440" s="227">
        <f>Q440*H440</f>
        <v>1.1000000000000001</v>
      </c>
      <c r="S440" s="227">
        <v>0</v>
      </c>
      <c r="T440" s="228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29" t="s">
        <v>194</v>
      </c>
      <c r="AT440" s="229" t="s">
        <v>256</v>
      </c>
      <c r="AU440" s="229" t="s">
        <v>90</v>
      </c>
      <c r="AY440" s="17" t="s">
        <v>130</v>
      </c>
      <c r="BE440" s="230">
        <f>IF(N440="základní",J440,0)</f>
        <v>0</v>
      </c>
      <c r="BF440" s="230">
        <f>IF(N440="snížená",J440,0)</f>
        <v>0</v>
      </c>
      <c r="BG440" s="230">
        <f>IF(N440="zákl. přenesená",J440,0)</f>
        <v>0</v>
      </c>
      <c r="BH440" s="230">
        <f>IF(N440="sníž. přenesená",J440,0)</f>
        <v>0</v>
      </c>
      <c r="BI440" s="230">
        <f>IF(N440="nulová",J440,0)</f>
        <v>0</v>
      </c>
      <c r="BJ440" s="17" t="s">
        <v>88</v>
      </c>
      <c r="BK440" s="230">
        <f>ROUND(I440*H440,2)</f>
        <v>0</v>
      </c>
      <c r="BL440" s="17" t="s">
        <v>137</v>
      </c>
      <c r="BM440" s="229" t="s">
        <v>560</v>
      </c>
    </row>
    <row r="441" s="2" customFormat="1">
      <c r="A441" s="38"/>
      <c r="B441" s="39"/>
      <c r="C441" s="40"/>
      <c r="D441" s="231" t="s">
        <v>139</v>
      </c>
      <c r="E441" s="40"/>
      <c r="F441" s="232" t="s">
        <v>559</v>
      </c>
      <c r="G441" s="40"/>
      <c r="H441" s="40"/>
      <c r="I441" s="233"/>
      <c r="J441" s="40"/>
      <c r="K441" s="40"/>
      <c r="L441" s="44"/>
      <c r="M441" s="234"/>
      <c r="N441" s="235"/>
      <c r="O441" s="91"/>
      <c r="P441" s="91"/>
      <c r="Q441" s="91"/>
      <c r="R441" s="91"/>
      <c r="S441" s="91"/>
      <c r="T441" s="92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7" t="s">
        <v>139</v>
      </c>
      <c r="AU441" s="17" t="s">
        <v>90</v>
      </c>
    </row>
    <row r="442" s="2" customFormat="1" ht="16.5" customHeight="1">
      <c r="A442" s="38"/>
      <c r="B442" s="39"/>
      <c r="C442" s="218" t="s">
        <v>561</v>
      </c>
      <c r="D442" s="218" t="s">
        <v>132</v>
      </c>
      <c r="E442" s="219" t="s">
        <v>562</v>
      </c>
      <c r="F442" s="220" t="s">
        <v>563</v>
      </c>
      <c r="G442" s="221" t="s">
        <v>398</v>
      </c>
      <c r="H442" s="222">
        <v>43</v>
      </c>
      <c r="I442" s="223"/>
      <c r="J442" s="224">
        <f>ROUND(I442*H442,2)</f>
        <v>0</v>
      </c>
      <c r="K442" s="220" t="s">
        <v>136</v>
      </c>
      <c r="L442" s="44"/>
      <c r="M442" s="225" t="s">
        <v>1</v>
      </c>
      <c r="N442" s="226" t="s">
        <v>45</v>
      </c>
      <c r="O442" s="91"/>
      <c r="P442" s="227">
        <f>O442*H442</f>
        <v>0</v>
      </c>
      <c r="Q442" s="227">
        <v>6.3E-05</v>
      </c>
      <c r="R442" s="227">
        <f>Q442*H442</f>
        <v>0.002709</v>
      </c>
      <c r="S442" s="227">
        <v>0</v>
      </c>
      <c r="T442" s="228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29" t="s">
        <v>137</v>
      </c>
      <c r="AT442" s="229" t="s">
        <v>132</v>
      </c>
      <c r="AU442" s="229" t="s">
        <v>90</v>
      </c>
      <c r="AY442" s="17" t="s">
        <v>130</v>
      </c>
      <c r="BE442" s="230">
        <f>IF(N442="základní",J442,0)</f>
        <v>0</v>
      </c>
      <c r="BF442" s="230">
        <f>IF(N442="snížená",J442,0)</f>
        <v>0</v>
      </c>
      <c r="BG442" s="230">
        <f>IF(N442="zákl. přenesená",J442,0)</f>
        <v>0</v>
      </c>
      <c r="BH442" s="230">
        <f>IF(N442="sníž. přenesená",J442,0)</f>
        <v>0</v>
      </c>
      <c r="BI442" s="230">
        <f>IF(N442="nulová",J442,0)</f>
        <v>0</v>
      </c>
      <c r="BJ442" s="17" t="s">
        <v>88</v>
      </c>
      <c r="BK442" s="230">
        <f>ROUND(I442*H442,2)</f>
        <v>0</v>
      </c>
      <c r="BL442" s="17" t="s">
        <v>137</v>
      </c>
      <c r="BM442" s="229" t="s">
        <v>564</v>
      </c>
    </row>
    <row r="443" s="2" customFormat="1">
      <c r="A443" s="38"/>
      <c r="B443" s="39"/>
      <c r="C443" s="40"/>
      <c r="D443" s="231" t="s">
        <v>139</v>
      </c>
      <c r="E443" s="40"/>
      <c r="F443" s="232" t="s">
        <v>565</v>
      </c>
      <c r="G443" s="40"/>
      <c r="H443" s="40"/>
      <c r="I443" s="233"/>
      <c r="J443" s="40"/>
      <c r="K443" s="40"/>
      <c r="L443" s="44"/>
      <c r="M443" s="234"/>
      <c r="N443" s="235"/>
      <c r="O443" s="91"/>
      <c r="P443" s="91"/>
      <c r="Q443" s="91"/>
      <c r="R443" s="91"/>
      <c r="S443" s="91"/>
      <c r="T443" s="92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139</v>
      </c>
      <c r="AU443" s="17" t="s">
        <v>90</v>
      </c>
    </row>
    <row r="444" s="2" customFormat="1">
      <c r="A444" s="38"/>
      <c r="B444" s="39"/>
      <c r="C444" s="40"/>
      <c r="D444" s="236" t="s">
        <v>141</v>
      </c>
      <c r="E444" s="40"/>
      <c r="F444" s="237" t="s">
        <v>566</v>
      </c>
      <c r="G444" s="40"/>
      <c r="H444" s="40"/>
      <c r="I444" s="233"/>
      <c r="J444" s="40"/>
      <c r="K444" s="40"/>
      <c r="L444" s="44"/>
      <c r="M444" s="234"/>
      <c r="N444" s="235"/>
      <c r="O444" s="91"/>
      <c r="P444" s="91"/>
      <c r="Q444" s="91"/>
      <c r="R444" s="91"/>
      <c r="S444" s="91"/>
      <c r="T444" s="92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7" t="s">
        <v>141</v>
      </c>
      <c r="AU444" s="17" t="s">
        <v>90</v>
      </c>
    </row>
    <row r="445" s="13" customFormat="1">
      <c r="A445" s="13"/>
      <c r="B445" s="238"/>
      <c r="C445" s="239"/>
      <c r="D445" s="231" t="s">
        <v>143</v>
      </c>
      <c r="E445" s="240" t="s">
        <v>1</v>
      </c>
      <c r="F445" s="241" t="s">
        <v>567</v>
      </c>
      <c r="G445" s="239"/>
      <c r="H445" s="240" t="s">
        <v>1</v>
      </c>
      <c r="I445" s="242"/>
      <c r="J445" s="239"/>
      <c r="K445" s="239"/>
      <c r="L445" s="243"/>
      <c r="M445" s="244"/>
      <c r="N445" s="245"/>
      <c r="O445" s="245"/>
      <c r="P445" s="245"/>
      <c r="Q445" s="245"/>
      <c r="R445" s="245"/>
      <c r="S445" s="245"/>
      <c r="T445" s="246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7" t="s">
        <v>143</v>
      </c>
      <c r="AU445" s="247" t="s">
        <v>90</v>
      </c>
      <c r="AV445" s="13" t="s">
        <v>88</v>
      </c>
      <c r="AW445" s="13" t="s">
        <v>34</v>
      </c>
      <c r="AX445" s="13" t="s">
        <v>80</v>
      </c>
      <c r="AY445" s="247" t="s">
        <v>130</v>
      </c>
    </row>
    <row r="446" s="14" customFormat="1">
      <c r="A446" s="14"/>
      <c r="B446" s="248"/>
      <c r="C446" s="249"/>
      <c r="D446" s="231" t="s">
        <v>143</v>
      </c>
      <c r="E446" s="250" t="s">
        <v>1</v>
      </c>
      <c r="F446" s="251" t="s">
        <v>568</v>
      </c>
      <c r="G446" s="249"/>
      <c r="H446" s="252">
        <v>43</v>
      </c>
      <c r="I446" s="253"/>
      <c r="J446" s="249"/>
      <c r="K446" s="249"/>
      <c r="L446" s="254"/>
      <c r="M446" s="255"/>
      <c r="N446" s="256"/>
      <c r="O446" s="256"/>
      <c r="P446" s="256"/>
      <c r="Q446" s="256"/>
      <c r="R446" s="256"/>
      <c r="S446" s="256"/>
      <c r="T446" s="257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8" t="s">
        <v>143</v>
      </c>
      <c r="AU446" s="258" t="s">
        <v>90</v>
      </c>
      <c r="AV446" s="14" t="s">
        <v>90</v>
      </c>
      <c r="AW446" s="14" t="s">
        <v>34</v>
      </c>
      <c r="AX446" s="14" t="s">
        <v>88</v>
      </c>
      <c r="AY446" s="258" t="s">
        <v>130</v>
      </c>
    </row>
    <row r="447" s="12" customFormat="1" ht="22.8" customHeight="1">
      <c r="A447" s="12"/>
      <c r="B447" s="202"/>
      <c r="C447" s="203"/>
      <c r="D447" s="204" t="s">
        <v>79</v>
      </c>
      <c r="E447" s="216" t="s">
        <v>201</v>
      </c>
      <c r="F447" s="216" t="s">
        <v>322</v>
      </c>
      <c r="G447" s="203"/>
      <c r="H447" s="203"/>
      <c r="I447" s="206"/>
      <c r="J447" s="217">
        <f>BK447</f>
        <v>0</v>
      </c>
      <c r="K447" s="203"/>
      <c r="L447" s="208"/>
      <c r="M447" s="209"/>
      <c r="N447" s="210"/>
      <c r="O447" s="210"/>
      <c r="P447" s="211">
        <f>SUM(P448:P470)</f>
        <v>0</v>
      </c>
      <c r="Q447" s="210"/>
      <c r="R447" s="211">
        <f>SUM(R448:R470)</f>
        <v>0.072445883263999991</v>
      </c>
      <c r="S447" s="210"/>
      <c r="T447" s="212">
        <f>SUM(T448:T470)</f>
        <v>67.804000000000002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213" t="s">
        <v>88</v>
      </c>
      <c r="AT447" s="214" t="s">
        <v>79</v>
      </c>
      <c r="AU447" s="214" t="s">
        <v>88</v>
      </c>
      <c r="AY447" s="213" t="s">
        <v>130</v>
      </c>
      <c r="BK447" s="215">
        <f>SUM(BK448:BK470)</f>
        <v>0</v>
      </c>
    </row>
    <row r="448" s="2" customFormat="1" ht="16.5" customHeight="1">
      <c r="A448" s="38"/>
      <c r="B448" s="39"/>
      <c r="C448" s="218" t="s">
        <v>568</v>
      </c>
      <c r="D448" s="218" t="s">
        <v>132</v>
      </c>
      <c r="E448" s="219" t="s">
        <v>569</v>
      </c>
      <c r="F448" s="220" t="s">
        <v>570</v>
      </c>
      <c r="G448" s="221" t="s">
        <v>571</v>
      </c>
      <c r="H448" s="222">
        <v>64.927999999999997</v>
      </c>
      <c r="I448" s="223"/>
      <c r="J448" s="224">
        <f>ROUND(I448*H448,2)</f>
        <v>0</v>
      </c>
      <c r="K448" s="220" t="s">
        <v>136</v>
      </c>
      <c r="L448" s="44"/>
      <c r="M448" s="225" t="s">
        <v>1</v>
      </c>
      <c r="N448" s="226" t="s">
        <v>45</v>
      </c>
      <c r="O448" s="91"/>
      <c r="P448" s="227">
        <f>O448*H448</f>
        <v>0</v>
      </c>
      <c r="Q448" s="227">
        <v>0.0011157879999999999</v>
      </c>
      <c r="R448" s="227">
        <f>Q448*H448</f>
        <v>0.072445883263999991</v>
      </c>
      <c r="S448" s="227">
        <v>0</v>
      </c>
      <c r="T448" s="228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29" t="s">
        <v>137</v>
      </c>
      <c r="AT448" s="229" t="s">
        <v>132</v>
      </c>
      <c r="AU448" s="229" t="s">
        <v>90</v>
      </c>
      <c r="AY448" s="17" t="s">
        <v>130</v>
      </c>
      <c r="BE448" s="230">
        <f>IF(N448="základní",J448,0)</f>
        <v>0</v>
      </c>
      <c r="BF448" s="230">
        <f>IF(N448="snížená",J448,0)</f>
        <v>0</v>
      </c>
      <c r="BG448" s="230">
        <f>IF(N448="zákl. přenesená",J448,0)</f>
        <v>0</v>
      </c>
      <c r="BH448" s="230">
        <f>IF(N448="sníž. přenesená",J448,0)</f>
        <v>0</v>
      </c>
      <c r="BI448" s="230">
        <f>IF(N448="nulová",J448,0)</f>
        <v>0</v>
      </c>
      <c r="BJ448" s="17" t="s">
        <v>88</v>
      </c>
      <c r="BK448" s="230">
        <f>ROUND(I448*H448,2)</f>
        <v>0</v>
      </c>
      <c r="BL448" s="17" t="s">
        <v>137</v>
      </c>
      <c r="BM448" s="229" t="s">
        <v>572</v>
      </c>
    </row>
    <row r="449" s="2" customFormat="1">
      <c r="A449" s="38"/>
      <c r="B449" s="39"/>
      <c r="C449" s="40"/>
      <c r="D449" s="231" t="s">
        <v>139</v>
      </c>
      <c r="E449" s="40"/>
      <c r="F449" s="232" t="s">
        <v>573</v>
      </c>
      <c r="G449" s="40"/>
      <c r="H449" s="40"/>
      <c r="I449" s="233"/>
      <c r="J449" s="40"/>
      <c r="K449" s="40"/>
      <c r="L449" s="44"/>
      <c r="M449" s="234"/>
      <c r="N449" s="235"/>
      <c r="O449" s="91"/>
      <c r="P449" s="91"/>
      <c r="Q449" s="91"/>
      <c r="R449" s="91"/>
      <c r="S449" s="91"/>
      <c r="T449" s="92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T449" s="17" t="s">
        <v>139</v>
      </c>
      <c r="AU449" s="17" t="s">
        <v>90</v>
      </c>
    </row>
    <row r="450" s="2" customFormat="1">
      <c r="A450" s="38"/>
      <c r="B450" s="39"/>
      <c r="C450" s="40"/>
      <c r="D450" s="236" t="s">
        <v>141</v>
      </c>
      <c r="E450" s="40"/>
      <c r="F450" s="237" t="s">
        <v>574</v>
      </c>
      <c r="G450" s="40"/>
      <c r="H450" s="40"/>
      <c r="I450" s="233"/>
      <c r="J450" s="40"/>
      <c r="K450" s="40"/>
      <c r="L450" s="44"/>
      <c r="M450" s="234"/>
      <c r="N450" s="235"/>
      <c r="O450" s="91"/>
      <c r="P450" s="91"/>
      <c r="Q450" s="91"/>
      <c r="R450" s="91"/>
      <c r="S450" s="91"/>
      <c r="T450" s="92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T450" s="17" t="s">
        <v>141</v>
      </c>
      <c r="AU450" s="17" t="s">
        <v>90</v>
      </c>
    </row>
    <row r="451" s="13" customFormat="1">
      <c r="A451" s="13"/>
      <c r="B451" s="238"/>
      <c r="C451" s="239"/>
      <c r="D451" s="231" t="s">
        <v>143</v>
      </c>
      <c r="E451" s="240" t="s">
        <v>1</v>
      </c>
      <c r="F451" s="241" t="s">
        <v>575</v>
      </c>
      <c r="G451" s="239"/>
      <c r="H451" s="240" t="s">
        <v>1</v>
      </c>
      <c r="I451" s="242"/>
      <c r="J451" s="239"/>
      <c r="K451" s="239"/>
      <c r="L451" s="243"/>
      <c r="M451" s="244"/>
      <c r="N451" s="245"/>
      <c r="O451" s="245"/>
      <c r="P451" s="245"/>
      <c r="Q451" s="245"/>
      <c r="R451" s="245"/>
      <c r="S451" s="245"/>
      <c r="T451" s="246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7" t="s">
        <v>143</v>
      </c>
      <c r="AU451" s="247" t="s">
        <v>90</v>
      </c>
      <c r="AV451" s="13" t="s">
        <v>88</v>
      </c>
      <c r="AW451" s="13" t="s">
        <v>34</v>
      </c>
      <c r="AX451" s="13" t="s">
        <v>80</v>
      </c>
      <c r="AY451" s="247" t="s">
        <v>130</v>
      </c>
    </row>
    <row r="452" s="13" customFormat="1">
      <c r="A452" s="13"/>
      <c r="B452" s="238"/>
      <c r="C452" s="239"/>
      <c r="D452" s="231" t="s">
        <v>143</v>
      </c>
      <c r="E452" s="240" t="s">
        <v>1</v>
      </c>
      <c r="F452" s="241" t="s">
        <v>576</v>
      </c>
      <c r="G452" s="239"/>
      <c r="H452" s="240" t="s">
        <v>1</v>
      </c>
      <c r="I452" s="242"/>
      <c r="J452" s="239"/>
      <c r="K452" s="239"/>
      <c r="L452" s="243"/>
      <c r="M452" s="244"/>
      <c r="N452" s="245"/>
      <c r="O452" s="245"/>
      <c r="P452" s="245"/>
      <c r="Q452" s="245"/>
      <c r="R452" s="245"/>
      <c r="S452" s="245"/>
      <c r="T452" s="246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7" t="s">
        <v>143</v>
      </c>
      <c r="AU452" s="247" t="s">
        <v>90</v>
      </c>
      <c r="AV452" s="13" t="s">
        <v>88</v>
      </c>
      <c r="AW452" s="13" t="s">
        <v>34</v>
      </c>
      <c r="AX452" s="13" t="s">
        <v>80</v>
      </c>
      <c r="AY452" s="247" t="s">
        <v>130</v>
      </c>
    </row>
    <row r="453" s="14" customFormat="1">
      <c r="A453" s="14"/>
      <c r="B453" s="248"/>
      <c r="C453" s="249"/>
      <c r="D453" s="231" t="s">
        <v>143</v>
      </c>
      <c r="E453" s="250" t="s">
        <v>1</v>
      </c>
      <c r="F453" s="251" t="s">
        <v>577</v>
      </c>
      <c r="G453" s="249"/>
      <c r="H453" s="252">
        <v>64.927999999999997</v>
      </c>
      <c r="I453" s="253"/>
      <c r="J453" s="249"/>
      <c r="K453" s="249"/>
      <c r="L453" s="254"/>
      <c r="M453" s="255"/>
      <c r="N453" s="256"/>
      <c r="O453" s="256"/>
      <c r="P453" s="256"/>
      <c r="Q453" s="256"/>
      <c r="R453" s="256"/>
      <c r="S453" s="256"/>
      <c r="T453" s="257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8" t="s">
        <v>143</v>
      </c>
      <c r="AU453" s="258" t="s">
        <v>90</v>
      </c>
      <c r="AV453" s="14" t="s">
        <v>90</v>
      </c>
      <c r="AW453" s="14" t="s">
        <v>34</v>
      </c>
      <c r="AX453" s="14" t="s">
        <v>80</v>
      </c>
      <c r="AY453" s="258" t="s">
        <v>130</v>
      </c>
    </row>
    <row r="454" s="15" customFormat="1">
      <c r="A454" s="15"/>
      <c r="B454" s="259"/>
      <c r="C454" s="260"/>
      <c r="D454" s="231" t="s">
        <v>143</v>
      </c>
      <c r="E454" s="261" t="s">
        <v>1</v>
      </c>
      <c r="F454" s="262" t="s">
        <v>147</v>
      </c>
      <c r="G454" s="260"/>
      <c r="H454" s="263">
        <v>64.927999999999997</v>
      </c>
      <c r="I454" s="264"/>
      <c r="J454" s="260"/>
      <c r="K454" s="260"/>
      <c r="L454" s="265"/>
      <c r="M454" s="266"/>
      <c r="N454" s="267"/>
      <c r="O454" s="267"/>
      <c r="P454" s="267"/>
      <c r="Q454" s="267"/>
      <c r="R454" s="267"/>
      <c r="S454" s="267"/>
      <c r="T454" s="268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69" t="s">
        <v>143</v>
      </c>
      <c r="AU454" s="269" t="s">
        <v>90</v>
      </c>
      <c r="AV454" s="15" t="s">
        <v>137</v>
      </c>
      <c r="AW454" s="15" t="s">
        <v>34</v>
      </c>
      <c r="AX454" s="15" t="s">
        <v>88</v>
      </c>
      <c r="AY454" s="269" t="s">
        <v>130</v>
      </c>
    </row>
    <row r="455" s="2" customFormat="1" ht="16.5" customHeight="1">
      <c r="A455" s="38"/>
      <c r="B455" s="39"/>
      <c r="C455" s="218" t="s">
        <v>578</v>
      </c>
      <c r="D455" s="218" t="s">
        <v>132</v>
      </c>
      <c r="E455" s="219" t="s">
        <v>324</v>
      </c>
      <c r="F455" s="220" t="s">
        <v>325</v>
      </c>
      <c r="G455" s="221" t="s">
        <v>135</v>
      </c>
      <c r="H455" s="222">
        <v>30.82</v>
      </c>
      <c r="I455" s="223"/>
      <c r="J455" s="224">
        <f>ROUND(I455*H455,2)</f>
        <v>0</v>
      </c>
      <c r="K455" s="220" t="s">
        <v>136</v>
      </c>
      <c r="L455" s="44"/>
      <c r="M455" s="225" t="s">
        <v>1</v>
      </c>
      <c r="N455" s="226" t="s">
        <v>45</v>
      </c>
      <c r="O455" s="91"/>
      <c r="P455" s="227">
        <f>O455*H455</f>
        <v>0</v>
      </c>
      <c r="Q455" s="227">
        <v>0</v>
      </c>
      <c r="R455" s="227">
        <f>Q455*H455</f>
        <v>0</v>
      </c>
      <c r="S455" s="227">
        <v>2.2000000000000002</v>
      </c>
      <c r="T455" s="228">
        <f>S455*H455</f>
        <v>67.804000000000002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29" t="s">
        <v>137</v>
      </c>
      <c r="AT455" s="229" t="s">
        <v>132</v>
      </c>
      <c r="AU455" s="229" t="s">
        <v>90</v>
      </c>
      <c r="AY455" s="17" t="s">
        <v>130</v>
      </c>
      <c r="BE455" s="230">
        <f>IF(N455="základní",J455,0)</f>
        <v>0</v>
      </c>
      <c r="BF455" s="230">
        <f>IF(N455="snížená",J455,0)</f>
        <v>0</v>
      </c>
      <c r="BG455" s="230">
        <f>IF(N455="zákl. přenesená",J455,0)</f>
        <v>0</v>
      </c>
      <c r="BH455" s="230">
        <f>IF(N455="sníž. přenesená",J455,0)</f>
        <v>0</v>
      </c>
      <c r="BI455" s="230">
        <f>IF(N455="nulová",J455,0)</f>
        <v>0</v>
      </c>
      <c r="BJ455" s="17" t="s">
        <v>88</v>
      </c>
      <c r="BK455" s="230">
        <f>ROUND(I455*H455,2)</f>
        <v>0</v>
      </c>
      <c r="BL455" s="17" t="s">
        <v>137</v>
      </c>
      <c r="BM455" s="229" t="s">
        <v>579</v>
      </c>
    </row>
    <row r="456" s="2" customFormat="1">
      <c r="A456" s="38"/>
      <c r="B456" s="39"/>
      <c r="C456" s="40"/>
      <c r="D456" s="231" t="s">
        <v>139</v>
      </c>
      <c r="E456" s="40"/>
      <c r="F456" s="232" t="s">
        <v>327</v>
      </c>
      <c r="G456" s="40"/>
      <c r="H456" s="40"/>
      <c r="I456" s="233"/>
      <c r="J456" s="40"/>
      <c r="K456" s="40"/>
      <c r="L456" s="44"/>
      <c r="M456" s="234"/>
      <c r="N456" s="235"/>
      <c r="O456" s="91"/>
      <c r="P456" s="91"/>
      <c r="Q456" s="91"/>
      <c r="R456" s="91"/>
      <c r="S456" s="91"/>
      <c r="T456" s="92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17" t="s">
        <v>139</v>
      </c>
      <c r="AU456" s="17" t="s">
        <v>90</v>
      </c>
    </row>
    <row r="457" s="2" customFormat="1">
      <c r="A457" s="38"/>
      <c r="B457" s="39"/>
      <c r="C457" s="40"/>
      <c r="D457" s="236" t="s">
        <v>141</v>
      </c>
      <c r="E457" s="40"/>
      <c r="F457" s="237" t="s">
        <v>328</v>
      </c>
      <c r="G457" s="40"/>
      <c r="H457" s="40"/>
      <c r="I457" s="233"/>
      <c r="J457" s="40"/>
      <c r="K457" s="40"/>
      <c r="L457" s="44"/>
      <c r="M457" s="234"/>
      <c r="N457" s="235"/>
      <c r="O457" s="91"/>
      <c r="P457" s="91"/>
      <c r="Q457" s="91"/>
      <c r="R457" s="91"/>
      <c r="S457" s="91"/>
      <c r="T457" s="92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T457" s="17" t="s">
        <v>141</v>
      </c>
      <c r="AU457" s="17" t="s">
        <v>90</v>
      </c>
    </row>
    <row r="458" s="13" customFormat="1">
      <c r="A458" s="13"/>
      <c r="B458" s="238"/>
      <c r="C458" s="239"/>
      <c r="D458" s="231" t="s">
        <v>143</v>
      </c>
      <c r="E458" s="240" t="s">
        <v>1</v>
      </c>
      <c r="F458" s="241" t="s">
        <v>580</v>
      </c>
      <c r="G458" s="239"/>
      <c r="H458" s="240" t="s">
        <v>1</v>
      </c>
      <c r="I458" s="242"/>
      <c r="J458" s="239"/>
      <c r="K458" s="239"/>
      <c r="L458" s="243"/>
      <c r="M458" s="244"/>
      <c r="N458" s="245"/>
      <c r="O458" s="245"/>
      <c r="P458" s="245"/>
      <c r="Q458" s="245"/>
      <c r="R458" s="245"/>
      <c r="S458" s="245"/>
      <c r="T458" s="246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7" t="s">
        <v>143</v>
      </c>
      <c r="AU458" s="247" t="s">
        <v>90</v>
      </c>
      <c r="AV458" s="13" t="s">
        <v>88</v>
      </c>
      <c r="AW458" s="13" t="s">
        <v>34</v>
      </c>
      <c r="AX458" s="13" t="s">
        <v>80</v>
      </c>
      <c r="AY458" s="247" t="s">
        <v>130</v>
      </c>
    </row>
    <row r="459" s="14" customFormat="1">
      <c r="A459" s="14"/>
      <c r="B459" s="248"/>
      <c r="C459" s="249"/>
      <c r="D459" s="231" t="s">
        <v>143</v>
      </c>
      <c r="E459" s="250" t="s">
        <v>1</v>
      </c>
      <c r="F459" s="251" t="s">
        <v>330</v>
      </c>
      <c r="G459" s="249"/>
      <c r="H459" s="252">
        <v>5.3280000000000003</v>
      </c>
      <c r="I459" s="253"/>
      <c r="J459" s="249"/>
      <c r="K459" s="249"/>
      <c r="L459" s="254"/>
      <c r="M459" s="255"/>
      <c r="N459" s="256"/>
      <c r="O459" s="256"/>
      <c r="P459" s="256"/>
      <c r="Q459" s="256"/>
      <c r="R459" s="256"/>
      <c r="S459" s="256"/>
      <c r="T459" s="257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8" t="s">
        <v>143</v>
      </c>
      <c r="AU459" s="258" t="s">
        <v>90</v>
      </c>
      <c r="AV459" s="14" t="s">
        <v>90</v>
      </c>
      <c r="AW459" s="14" t="s">
        <v>34</v>
      </c>
      <c r="AX459" s="14" t="s">
        <v>80</v>
      </c>
      <c r="AY459" s="258" t="s">
        <v>130</v>
      </c>
    </row>
    <row r="460" s="14" customFormat="1">
      <c r="A460" s="14"/>
      <c r="B460" s="248"/>
      <c r="C460" s="249"/>
      <c r="D460" s="231" t="s">
        <v>143</v>
      </c>
      <c r="E460" s="250" t="s">
        <v>1</v>
      </c>
      <c r="F460" s="251" t="s">
        <v>581</v>
      </c>
      <c r="G460" s="249"/>
      <c r="H460" s="252">
        <v>1.6799999999999999</v>
      </c>
      <c r="I460" s="253"/>
      <c r="J460" s="249"/>
      <c r="K460" s="249"/>
      <c r="L460" s="254"/>
      <c r="M460" s="255"/>
      <c r="N460" s="256"/>
      <c r="O460" s="256"/>
      <c r="P460" s="256"/>
      <c r="Q460" s="256"/>
      <c r="R460" s="256"/>
      <c r="S460" s="256"/>
      <c r="T460" s="257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8" t="s">
        <v>143</v>
      </c>
      <c r="AU460" s="258" t="s">
        <v>90</v>
      </c>
      <c r="AV460" s="14" t="s">
        <v>90</v>
      </c>
      <c r="AW460" s="14" t="s">
        <v>34</v>
      </c>
      <c r="AX460" s="14" t="s">
        <v>80</v>
      </c>
      <c r="AY460" s="258" t="s">
        <v>130</v>
      </c>
    </row>
    <row r="461" s="13" customFormat="1">
      <c r="A461" s="13"/>
      <c r="B461" s="238"/>
      <c r="C461" s="239"/>
      <c r="D461" s="231" t="s">
        <v>143</v>
      </c>
      <c r="E461" s="240" t="s">
        <v>1</v>
      </c>
      <c r="F461" s="241" t="s">
        <v>582</v>
      </c>
      <c r="G461" s="239"/>
      <c r="H461" s="240" t="s">
        <v>1</v>
      </c>
      <c r="I461" s="242"/>
      <c r="J461" s="239"/>
      <c r="K461" s="239"/>
      <c r="L461" s="243"/>
      <c r="M461" s="244"/>
      <c r="N461" s="245"/>
      <c r="O461" s="245"/>
      <c r="P461" s="245"/>
      <c r="Q461" s="245"/>
      <c r="R461" s="245"/>
      <c r="S461" s="245"/>
      <c r="T461" s="246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7" t="s">
        <v>143</v>
      </c>
      <c r="AU461" s="247" t="s">
        <v>90</v>
      </c>
      <c r="AV461" s="13" t="s">
        <v>88</v>
      </c>
      <c r="AW461" s="13" t="s">
        <v>34</v>
      </c>
      <c r="AX461" s="13" t="s">
        <v>80</v>
      </c>
      <c r="AY461" s="247" t="s">
        <v>130</v>
      </c>
    </row>
    <row r="462" s="14" customFormat="1">
      <c r="A462" s="14"/>
      <c r="B462" s="248"/>
      <c r="C462" s="249"/>
      <c r="D462" s="231" t="s">
        <v>143</v>
      </c>
      <c r="E462" s="250" t="s">
        <v>1</v>
      </c>
      <c r="F462" s="251" t="s">
        <v>583</v>
      </c>
      <c r="G462" s="249"/>
      <c r="H462" s="252">
        <v>3.3999999999999999</v>
      </c>
      <c r="I462" s="253"/>
      <c r="J462" s="249"/>
      <c r="K462" s="249"/>
      <c r="L462" s="254"/>
      <c r="M462" s="255"/>
      <c r="N462" s="256"/>
      <c r="O462" s="256"/>
      <c r="P462" s="256"/>
      <c r="Q462" s="256"/>
      <c r="R462" s="256"/>
      <c r="S462" s="256"/>
      <c r="T462" s="257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8" t="s">
        <v>143</v>
      </c>
      <c r="AU462" s="258" t="s">
        <v>90</v>
      </c>
      <c r="AV462" s="14" t="s">
        <v>90</v>
      </c>
      <c r="AW462" s="14" t="s">
        <v>34</v>
      </c>
      <c r="AX462" s="14" t="s">
        <v>80</v>
      </c>
      <c r="AY462" s="258" t="s">
        <v>130</v>
      </c>
    </row>
    <row r="463" s="14" customFormat="1">
      <c r="A463" s="14"/>
      <c r="B463" s="248"/>
      <c r="C463" s="249"/>
      <c r="D463" s="231" t="s">
        <v>143</v>
      </c>
      <c r="E463" s="250" t="s">
        <v>1</v>
      </c>
      <c r="F463" s="251" t="s">
        <v>584</v>
      </c>
      <c r="G463" s="249"/>
      <c r="H463" s="252">
        <v>1.2</v>
      </c>
      <c r="I463" s="253"/>
      <c r="J463" s="249"/>
      <c r="K463" s="249"/>
      <c r="L463" s="254"/>
      <c r="M463" s="255"/>
      <c r="N463" s="256"/>
      <c r="O463" s="256"/>
      <c r="P463" s="256"/>
      <c r="Q463" s="256"/>
      <c r="R463" s="256"/>
      <c r="S463" s="256"/>
      <c r="T463" s="257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8" t="s">
        <v>143</v>
      </c>
      <c r="AU463" s="258" t="s">
        <v>90</v>
      </c>
      <c r="AV463" s="14" t="s">
        <v>90</v>
      </c>
      <c r="AW463" s="14" t="s">
        <v>34</v>
      </c>
      <c r="AX463" s="14" t="s">
        <v>80</v>
      </c>
      <c r="AY463" s="258" t="s">
        <v>130</v>
      </c>
    </row>
    <row r="464" s="13" customFormat="1">
      <c r="A464" s="13"/>
      <c r="B464" s="238"/>
      <c r="C464" s="239"/>
      <c r="D464" s="231" t="s">
        <v>143</v>
      </c>
      <c r="E464" s="240" t="s">
        <v>1</v>
      </c>
      <c r="F464" s="241" t="s">
        <v>585</v>
      </c>
      <c r="G464" s="239"/>
      <c r="H464" s="240" t="s">
        <v>1</v>
      </c>
      <c r="I464" s="242"/>
      <c r="J464" s="239"/>
      <c r="K464" s="239"/>
      <c r="L464" s="243"/>
      <c r="M464" s="244"/>
      <c r="N464" s="245"/>
      <c r="O464" s="245"/>
      <c r="P464" s="245"/>
      <c r="Q464" s="245"/>
      <c r="R464" s="245"/>
      <c r="S464" s="245"/>
      <c r="T464" s="246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7" t="s">
        <v>143</v>
      </c>
      <c r="AU464" s="247" t="s">
        <v>90</v>
      </c>
      <c r="AV464" s="13" t="s">
        <v>88</v>
      </c>
      <c r="AW464" s="13" t="s">
        <v>34</v>
      </c>
      <c r="AX464" s="13" t="s">
        <v>80</v>
      </c>
      <c r="AY464" s="247" t="s">
        <v>130</v>
      </c>
    </row>
    <row r="465" s="14" customFormat="1">
      <c r="A465" s="14"/>
      <c r="B465" s="248"/>
      <c r="C465" s="249"/>
      <c r="D465" s="231" t="s">
        <v>143</v>
      </c>
      <c r="E465" s="250" t="s">
        <v>1</v>
      </c>
      <c r="F465" s="251" t="s">
        <v>586</v>
      </c>
      <c r="G465" s="249"/>
      <c r="H465" s="252">
        <v>11.616</v>
      </c>
      <c r="I465" s="253"/>
      <c r="J465" s="249"/>
      <c r="K465" s="249"/>
      <c r="L465" s="254"/>
      <c r="M465" s="255"/>
      <c r="N465" s="256"/>
      <c r="O465" s="256"/>
      <c r="P465" s="256"/>
      <c r="Q465" s="256"/>
      <c r="R465" s="256"/>
      <c r="S465" s="256"/>
      <c r="T465" s="257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8" t="s">
        <v>143</v>
      </c>
      <c r="AU465" s="258" t="s">
        <v>90</v>
      </c>
      <c r="AV465" s="14" t="s">
        <v>90</v>
      </c>
      <c r="AW465" s="14" t="s">
        <v>34</v>
      </c>
      <c r="AX465" s="14" t="s">
        <v>80</v>
      </c>
      <c r="AY465" s="258" t="s">
        <v>130</v>
      </c>
    </row>
    <row r="466" s="14" customFormat="1">
      <c r="A466" s="14"/>
      <c r="B466" s="248"/>
      <c r="C466" s="249"/>
      <c r="D466" s="231" t="s">
        <v>143</v>
      </c>
      <c r="E466" s="250" t="s">
        <v>1</v>
      </c>
      <c r="F466" s="251" t="s">
        <v>331</v>
      </c>
      <c r="G466" s="249"/>
      <c r="H466" s="252">
        <v>3</v>
      </c>
      <c r="I466" s="253"/>
      <c r="J466" s="249"/>
      <c r="K466" s="249"/>
      <c r="L466" s="254"/>
      <c r="M466" s="255"/>
      <c r="N466" s="256"/>
      <c r="O466" s="256"/>
      <c r="P466" s="256"/>
      <c r="Q466" s="256"/>
      <c r="R466" s="256"/>
      <c r="S466" s="256"/>
      <c r="T466" s="257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8" t="s">
        <v>143</v>
      </c>
      <c r="AU466" s="258" t="s">
        <v>90</v>
      </c>
      <c r="AV466" s="14" t="s">
        <v>90</v>
      </c>
      <c r="AW466" s="14" t="s">
        <v>34</v>
      </c>
      <c r="AX466" s="14" t="s">
        <v>80</v>
      </c>
      <c r="AY466" s="258" t="s">
        <v>130</v>
      </c>
    </row>
    <row r="467" s="13" customFormat="1">
      <c r="A467" s="13"/>
      <c r="B467" s="238"/>
      <c r="C467" s="239"/>
      <c r="D467" s="231" t="s">
        <v>143</v>
      </c>
      <c r="E467" s="240" t="s">
        <v>1</v>
      </c>
      <c r="F467" s="241" t="s">
        <v>587</v>
      </c>
      <c r="G467" s="239"/>
      <c r="H467" s="240" t="s">
        <v>1</v>
      </c>
      <c r="I467" s="242"/>
      <c r="J467" s="239"/>
      <c r="K467" s="239"/>
      <c r="L467" s="243"/>
      <c r="M467" s="244"/>
      <c r="N467" s="245"/>
      <c r="O467" s="245"/>
      <c r="P467" s="245"/>
      <c r="Q467" s="245"/>
      <c r="R467" s="245"/>
      <c r="S467" s="245"/>
      <c r="T467" s="246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7" t="s">
        <v>143</v>
      </c>
      <c r="AU467" s="247" t="s">
        <v>90</v>
      </c>
      <c r="AV467" s="13" t="s">
        <v>88</v>
      </c>
      <c r="AW467" s="13" t="s">
        <v>34</v>
      </c>
      <c r="AX467" s="13" t="s">
        <v>80</v>
      </c>
      <c r="AY467" s="247" t="s">
        <v>130</v>
      </c>
    </row>
    <row r="468" s="14" customFormat="1">
      <c r="A468" s="14"/>
      <c r="B468" s="248"/>
      <c r="C468" s="249"/>
      <c r="D468" s="231" t="s">
        <v>143</v>
      </c>
      <c r="E468" s="250" t="s">
        <v>1</v>
      </c>
      <c r="F468" s="251" t="s">
        <v>588</v>
      </c>
      <c r="G468" s="249"/>
      <c r="H468" s="252">
        <v>3.8159999999999998</v>
      </c>
      <c r="I468" s="253"/>
      <c r="J468" s="249"/>
      <c r="K468" s="249"/>
      <c r="L468" s="254"/>
      <c r="M468" s="255"/>
      <c r="N468" s="256"/>
      <c r="O468" s="256"/>
      <c r="P468" s="256"/>
      <c r="Q468" s="256"/>
      <c r="R468" s="256"/>
      <c r="S468" s="256"/>
      <c r="T468" s="257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8" t="s">
        <v>143</v>
      </c>
      <c r="AU468" s="258" t="s">
        <v>90</v>
      </c>
      <c r="AV468" s="14" t="s">
        <v>90</v>
      </c>
      <c r="AW468" s="14" t="s">
        <v>34</v>
      </c>
      <c r="AX468" s="14" t="s">
        <v>80</v>
      </c>
      <c r="AY468" s="258" t="s">
        <v>130</v>
      </c>
    </row>
    <row r="469" s="14" customFormat="1">
      <c r="A469" s="14"/>
      <c r="B469" s="248"/>
      <c r="C469" s="249"/>
      <c r="D469" s="231" t="s">
        <v>143</v>
      </c>
      <c r="E469" s="250" t="s">
        <v>1</v>
      </c>
      <c r="F469" s="251" t="s">
        <v>589</v>
      </c>
      <c r="G469" s="249"/>
      <c r="H469" s="252">
        <v>0.78000000000000003</v>
      </c>
      <c r="I469" s="253"/>
      <c r="J469" s="249"/>
      <c r="K469" s="249"/>
      <c r="L469" s="254"/>
      <c r="M469" s="255"/>
      <c r="N469" s="256"/>
      <c r="O469" s="256"/>
      <c r="P469" s="256"/>
      <c r="Q469" s="256"/>
      <c r="R469" s="256"/>
      <c r="S469" s="256"/>
      <c r="T469" s="257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8" t="s">
        <v>143</v>
      </c>
      <c r="AU469" s="258" t="s">
        <v>90</v>
      </c>
      <c r="AV469" s="14" t="s">
        <v>90</v>
      </c>
      <c r="AW469" s="14" t="s">
        <v>34</v>
      </c>
      <c r="AX469" s="14" t="s">
        <v>80</v>
      </c>
      <c r="AY469" s="258" t="s">
        <v>130</v>
      </c>
    </row>
    <row r="470" s="15" customFormat="1">
      <c r="A470" s="15"/>
      <c r="B470" s="259"/>
      <c r="C470" s="260"/>
      <c r="D470" s="231" t="s">
        <v>143</v>
      </c>
      <c r="E470" s="261" t="s">
        <v>1</v>
      </c>
      <c r="F470" s="262" t="s">
        <v>147</v>
      </c>
      <c r="G470" s="260"/>
      <c r="H470" s="263">
        <v>30.82</v>
      </c>
      <c r="I470" s="264"/>
      <c r="J470" s="260"/>
      <c r="K470" s="260"/>
      <c r="L470" s="265"/>
      <c r="M470" s="266"/>
      <c r="N470" s="267"/>
      <c r="O470" s="267"/>
      <c r="P470" s="267"/>
      <c r="Q470" s="267"/>
      <c r="R470" s="267"/>
      <c r="S470" s="267"/>
      <c r="T470" s="268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69" t="s">
        <v>143</v>
      </c>
      <c r="AU470" s="269" t="s">
        <v>90</v>
      </c>
      <c r="AV470" s="15" t="s">
        <v>137</v>
      </c>
      <c r="AW470" s="15" t="s">
        <v>34</v>
      </c>
      <c r="AX470" s="15" t="s">
        <v>88</v>
      </c>
      <c r="AY470" s="269" t="s">
        <v>130</v>
      </c>
    </row>
    <row r="471" s="12" customFormat="1" ht="22.8" customHeight="1">
      <c r="A471" s="12"/>
      <c r="B471" s="202"/>
      <c r="C471" s="203"/>
      <c r="D471" s="204" t="s">
        <v>79</v>
      </c>
      <c r="E471" s="216" t="s">
        <v>338</v>
      </c>
      <c r="F471" s="216" t="s">
        <v>339</v>
      </c>
      <c r="G471" s="203"/>
      <c r="H471" s="203"/>
      <c r="I471" s="206"/>
      <c r="J471" s="217">
        <f>BK471</f>
        <v>0</v>
      </c>
      <c r="K471" s="203"/>
      <c r="L471" s="208"/>
      <c r="M471" s="209"/>
      <c r="N471" s="210"/>
      <c r="O471" s="210"/>
      <c r="P471" s="211">
        <f>SUM(P472:P480)</f>
        <v>0</v>
      </c>
      <c r="Q471" s="210"/>
      <c r="R471" s="211">
        <f>SUM(R472:R480)</f>
        <v>0</v>
      </c>
      <c r="S471" s="210"/>
      <c r="T471" s="212">
        <f>SUM(T472:T480)</f>
        <v>0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213" t="s">
        <v>88</v>
      </c>
      <c r="AT471" s="214" t="s">
        <v>79</v>
      </c>
      <c r="AU471" s="214" t="s">
        <v>88</v>
      </c>
      <c r="AY471" s="213" t="s">
        <v>130</v>
      </c>
      <c r="BK471" s="215">
        <f>SUM(BK472:BK480)</f>
        <v>0</v>
      </c>
    </row>
    <row r="472" s="2" customFormat="1" ht="16.5" customHeight="1">
      <c r="A472" s="38"/>
      <c r="B472" s="39"/>
      <c r="C472" s="218" t="s">
        <v>590</v>
      </c>
      <c r="D472" s="218" t="s">
        <v>132</v>
      </c>
      <c r="E472" s="219" t="s">
        <v>341</v>
      </c>
      <c r="F472" s="220" t="s">
        <v>342</v>
      </c>
      <c r="G472" s="221" t="s">
        <v>343</v>
      </c>
      <c r="H472" s="222">
        <v>245.059</v>
      </c>
      <c r="I472" s="223"/>
      <c r="J472" s="224">
        <f>ROUND(I472*H472,2)</f>
        <v>0</v>
      </c>
      <c r="K472" s="220" t="s">
        <v>136</v>
      </c>
      <c r="L472" s="44"/>
      <c r="M472" s="225" t="s">
        <v>1</v>
      </c>
      <c r="N472" s="226" t="s">
        <v>45</v>
      </c>
      <c r="O472" s="91"/>
      <c r="P472" s="227">
        <f>O472*H472</f>
        <v>0</v>
      </c>
      <c r="Q472" s="227">
        <v>0</v>
      </c>
      <c r="R472" s="227">
        <f>Q472*H472</f>
        <v>0</v>
      </c>
      <c r="S472" s="227">
        <v>0</v>
      </c>
      <c r="T472" s="228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29" t="s">
        <v>137</v>
      </c>
      <c r="AT472" s="229" t="s">
        <v>132</v>
      </c>
      <c r="AU472" s="229" t="s">
        <v>90</v>
      </c>
      <c r="AY472" s="17" t="s">
        <v>130</v>
      </c>
      <c r="BE472" s="230">
        <f>IF(N472="základní",J472,0)</f>
        <v>0</v>
      </c>
      <c r="BF472" s="230">
        <f>IF(N472="snížená",J472,0)</f>
        <v>0</v>
      </c>
      <c r="BG472" s="230">
        <f>IF(N472="zákl. přenesená",J472,0)</f>
        <v>0</v>
      </c>
      <c r="BH472" s="230">
        <f>IF(N472="sníž. přenesená",J472,0)</f>
        <v>0</v>
      </c>
      <c r="BI472" s="230">
        <f>IF(N472="nulová",J472,0)</f>
        <v>0</v>
      </c>
      <c r="BJ472" s="17" t="s">
        <v>88</v>
      </c>
      <c r="BK472" s="230">
        <f>ROUND(I472*H472,2)</f>
        <v>0</v>
      </c>
      <c r="BL472" s="17" t="s">
        <v>137</v>
      </c>
      <c r="BM472" s="229" t="s">
        <v>344</v>
      </c>
    </row>
    <row r="473" s="2" customFormat="1">
      <c r="A473" s="38"/>
      <c r="B473" s="39"/>
      <c r="C473" s="40"/>
      <c r="D473" s="231" t="s">
        <v>139</v>
      </c>
      <c r="E473" s="40"/>
      <c r="F473" s="232" t="s">
        <v>345</v>
      </c>
      <c r="G473" s="40"/>
      <c r="H473" s="40"/>
      <c r="I473" s="233"/>
      <c r="J473" s="40"/>
      <c r="K473" s="40"/>
      <c r="L473" s="44"/>
      <c r="M473" s="234"/>
      <c r="N473" s="235"/>
      <c r="O473" s="91"/>
      <c r="P473" s="91"/>
      <c r="Q473" s="91"/>
      <c r="R473" s="91"/>
      <c r="S473" s="91"/>
      <c r="T473" s="92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T473" s="17" t="s">
        <v>139</v>
      </c>
      <c r="AU473" s="17" t="s">
        <v>90</v>
      </c>
    </row>
    <row r="474" s="2" customFormat="1">
      <c r="A474" s="38"/>
      <c r="B474" s="39"/>
      <c r="C474" s="40"/>
      <c r="D474" s="236" t="s">
        <v>141</v>
      </c>
      <c r="E474" s="40"/>
      <c r="F474" s="237" t="s">
        <v>346</v>
      </c>
      <c r="G474" s="40"/>
      <c r="H474" s="40"/>
      <c r="I474" s="233"/>
      <c r="J474" s="40"/>
      <c r="K474" s="40"/>
      <c r="L474" s="44"/>
      <c r="M474" s="234"/>
      <c r="N474" s="235"/>
      <c r="O474" s="91"/>
      <c r="P474" s="91"/>
      <c r="Q474" s="91"/>
      <c r="R474" s="91"/>
      <c r="S474" s="91"/>
      <c r="T474" s="92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T474" s="17" t="s">
        <v>141</v>
      </c>
      <c r="AU474" s="17" t="s">
        <v>90</v>
      </c>
    </row>
    <row r="475" s="2" customFormat="1" ht="16.5" customHeight="1">
      <c r="A475" s="38"/>
      <c r="B475" s="39"/>
      <c r="C475" s="218" t="s">
        <v>591</v>
      </c>
      <c r="D475" s="218" t="s">
        <v>132</v>
      </c>
      <c r="E475" s="219" t="s">
        <v>348</v>
      </c>
      <c r="F475" s="220" t="s">
        <v>349</v>
      </c>
      <c r="G475" s="221" t="s">
        <v>343</v>
      </c>
      <c r="H475" s="222">
        <v>245.059</v>
      </c>
      <c r="I475" s="223"/>
      <c r="J475" s="224">
        <f>ROUND(I475*H475,2)</f>
        <v>0</v>
      </c>
      <c r="K475" s="220" t="s">
        <v>136</v>
      </c>
      <c r="L475" s="44"/>
      <c r="M475" s="225" t="s">
        <v>1</v>
      </c>
      <c r="N475" s="226" t="s">
        <v>45</v>
      </c>
      <c r="O475" s="91"/>
      <c r="P475" s="227">
        <f>O475*H475</f>
        <v>0</v>
      </c>
      <c r="Q475" s="227">
        <v>0</v>
      </c>
      <c r="R475" s="227">
        <f>Q475*H475</f>
        <v>0</v>
      </c>
      <c r="S475" s="227">
        <v>0</v>
      </c>
      <c r="T475" s="228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29" t="s">
        <v>137</v>
      </c>
      <c r="AT475" s="229" t="s">
        <v>132</v>
      </c>
      <c r="AU475" s="229" t="s">
        <v>90</v>
      </c>
      <c r="AY475" s="17" t="s">
        <v>130</v>
      </c>
      <c r="BE475" s="230">
        <f>IF(N475="základní",J475,0)</f>
        <v>0</v>
      </c>
      <c r="BF475" s="230">
        <f>IF(N475="snížená",J475,0)</f>
        <v>0</v>
      </c>
      <c r="BG475" s="230">
        <f>IF(N475="zákl. přenesená",J475,0)</f>
        <v>0</v>
      </c>
      <c r="BH475" s="230">
        <f>IF(N475="sníž. přenesená",J475,0)</f>
        <v>0</v>
      </c>
      <c r="BI475" s="230">
        <f>IF(N475="nulová",J475,0)</f>
        <v>0</v>
      </c>
      <c r="BJ475" s="17" t="s">
        <v>88</v>
      </c>
      <c r="BK475" s="230">
        <f>ROUND(I475*H475,2)</f>
        <v>0</v>
      </c>
      <c r="BL475" s="17" t="s">
        <v>137</v>
      </c>
      <c r="BM475" s="229" t="s">
        <v>350</v>
      </c>
    </row>
    <row r="476" s="2" customFormat="1">
      <c r="A476" s="38"/>
      <c r="B476" s="39"/>
      <c r="C476" s="40"/>
      <c r="D476" s="231" t="s">
        <v>139</v>
      </c>
      <c r="E476" s="40"/>
      <c r="F476" s="232" t="s">
        <v>351</v>
      </c>
      <c r="G476" s="40"/>
      <c r="H476" s="40"/>
      <c r="I476" s="233"/>
      <c r="J476" s="40"/>
      <c r="K476" s="40"/>
      <c r="L476" s="44"/>
      <c r="M476" s="234"/>
      <c r="N476" s="235"/>
      <c r="O476" s="91"/>
      <c r="P476" s="91"/>
      <c r="Q476" s="91"/>
      <c r="R476" s="91"/>
      <c r="S476" s="91"/>
      <c r="T476" s="92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T476" s="17" t="s">
        <v>139</v>
      </c>
      <c r="AU476" s="17" t="s">
        <v>90</v>
      </c>
    </row>
    <row r="477" s="2" customFormat="1">
      <c r="A477" s="38"/>
      <c r="B477" s="39"/>
      <c r="C477" s="40"/>
      <c r="D477" s="236" t="s">
        <v>141</v>
      </c>
      <c r="E477" s="40"/>
      <c r="F477" s="237" t="s">
        <v>352</v>
      </c>
      <c r="G477" s="40"/>
      <c r="H477" s="40"/>
      <c r="I477" s="233"/>
      <c r="J477" s="40"/>
      <c r="K477" s="40"/>
      <c r="L477" s="44"/>
      <c r="M477" s="234"/>
      <c r="N477" s="235"/>
      <c r="O477" s="91"/>
      <c r="P477" s="91"/>
      <c r="Q477" s="91"/>
      <c r="R477" s="91"/>
      <c r="S477" s="91"/>
      <c r="T477" s="92"/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T477" s="17" t="s">
        <v>141</v>
      </c>
      <c r="AU477" s="17" t="s">
        <v>90</v>
      </c>
    </row>
    <row r="478" s="2" customFormat="1" ht="16.5" customHeight="1">
      <c r="A478" s="38"/>
      <c r="B478" s="39"/>
      <c r="C478" s="218" t="s">
        <v>592</v>
      </c>
      <c r="D478" s="218" t="s">
        <v>132</v>
      </c>
      <c r="E478" s="219" t="s">
        <v>354</v>
      </c>
      <c r="F478" s="220" t="s">
        <v>355</v>
      </c>
      <c r="G478" s="221" t="s">
        <v>356</v>
      </c>
      <c r="H478" s="222">
        <v>1</v>
      </c>
      <c r="I478" s="223"/>
      <c r="J478" s="224">
        <f>ROUND(I478*H478,2)</f>
        <v>0</v>
      </c>
      <c r="K478" s="220" t="s">
        <v>1</v>
      </c>
      <c r="L478" s="44"/>
      <c r="M478" s="225" t="s">
        <v>1</v>
      </c>
      <c r="N478" s="226" t="s">
        <v>45</v>
      </c>
      <c r="O478" s="91"/>
      <c r="P478" s="227">
        <f>O478*H478</f>
        <v>0</v>
      </c>
      <c r="Q478" s="227">
        <v>0</v>
      </c>
      <c r="R478" s="227">
        <f>Q478*H478</f>
        <v>0</v>
      </c>
      <c r="S478" s="227">
        <v>0</v>
      </c>
      <c r="T478" s="228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29" t="s">
        <v>137</v>
      </c>
      <c r="AT478" s="229" t="s">
        <v>132</v>
      </c>
      <c r="AU478" s="229" t="s">
        <v>90</v>
      </c>
      <c r="AY478" s="17" t="s">
        <v>130</v>
      </c>
      <c r="BE478" s="230">
        <f>IF(N478="základní",J478,0)</f>
        <v>0</v>
      </c>
      <c r="BF478" s="230">
        <f>IF(N478="snížená",J478,0)</f>
        <v>0</v>
      </c>
      <c r="BG478" s="230">
        <f>IF(N478="zákl. přenesená",J478,0)</f>
        <v>0</v>
      </c>
      <c r="BH478" s="230">
        <f>IF(N478="sníž. přenesená",J478,0)</f>
        <v>0</v>
      </c>
      <c r="BI478" s="230">
        <f>IF(N478="nulová",J478,0)</f>
        <v>0</v>
      </c>
      <c r="BJ478" s="17" t="s">
        <v>88</v>
      </c>
      <c r="BK478" s="230">
        <f>ROUND(I478*H478,2)</f>
        <v>0</v>
      </c>
      <c r="BL478" s="17" t="s">
        <v>137</v>
      </c>
      <c r="BM478" s="229" t="s">
        <v>593</v>
      </c>
    </row>
    <row r="479" s="2" customFormat="1">
      <c r="A479" s="38"/>
      <c r="B479" s="39"/>
      <c r="C479" s="40"/>
      <c r="D479" s="231" t="s">
        <v>139</v>
      </c>
      <c r="E479" s="40"/>
      <c r="F479" s="232" t="s">
        <v>358</v>
      </c>
      <c r="G479" s="40"/>
      <c r="H479" s="40"/>
      <c r="I479" s="233"/>
      <c r="J479" s="40"/>
      <c r="K479" s="40"/>
      <c r="L479" s="44"/>
      <c r="M479" s="234"/>
      <c r="N479" s="235"/>
      <c r="O479" s="91"/>
      <c r="P479" s="91"/>
      <c r="Q479" s="91"/>
      <c r="R479" s="91"/>
      <c r="S479" s="91"/>
      <c r="T479" s="92"/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T479" s="17" t="s">
        <v>139</v>
      </c>
      <c r="AU479" s="17" t="s">
        <v>90</v>
      </c>
    </row>
    <row r="480" s="2" customFormat="1">
      <c r="A480" s="38"/>
      <c r="B480" s="39"/>
      <c r="C480" s="40"/>
      <c r="D480" s="231" t="s">
        <v>251</v>
      </c>
      <c r="E480" s="40"/>
      <c r="F480" s="270" t="s">
        <v>359</v>
      </c>
      <c r="G480" s="40"/>
      <c r="H480" s="40"/>
      <c r="I480" s="233"/>
      <c r="J480" s="40"/>
      <c r="K480" s="40"/>
      <c r="L480" s="44"/>
      <c r="M480" s="281"/>
      <c r="N480" s="282"/>
      <c r="O480" s="283"/>
      <c r="P480" s="283"/>
      <c r="Q480" s="283"/>
      <c r="R480" s="283"/>
      <c r="S480" s="283"/>
      <c r="T480" s="284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T480" s="17" t="s">
        <v>251</v>
      </c>
      <c r="AU480" s="17" t="s">
        <v>90</v>
      </c>
    </row>
    <row r="481" s="2" customFormat="1" ht="6.96" customHeight="1">
      <c r="A481" s="38"/>
      <c r="B481" s="66"/>
      <c r="C481" s="67"/>
      <c r="D481" s="67"/>
      <c r="E481" s="67"/>
      <c r="F481" s="67"/>
      <c r="G481" s="67"/>
      <c r="H481" s="67"/>
      <c r="I481" s="67"/>
      <c r="J481" s="67"/>
      <c r="K481" s="67"/>
      <c r="L481" s="44"/>
      <c r="M481" s="38"/>
      <c r="O481" s="38"/>
      <c r="P481" s="38"/>
      <c r="Q481" s="38"/>
      <c r="R481" s="38"/>
      <c r="S481" s="38"/>
      <c r="T481" s="38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</row>
  </sheetData>
  <sheetProtection sheet="1" autoFilter="0" formatColumns="0" formatRows="0" objects="1" scenarios="1" spinCount="100000" saltValue="37S6ZXivy+QnO/CupPBRkPTlZYVO3fiJZ+con5JsbxbBvrJhpIkCGMeyypbwCYpwBGJ8jifmrJGf2DbuoXBYPw==" hashValue="OuDCqCohfhjlJC4loEaQCgnSzlCkl0zT/SVSrjCd9lLU3FtPE4UjppRzQOXBwzlkqnEA7ZbWRSZrrzc739BI9Q==" algorithmName="SHA-512" password="CC35"/>
  <autoFilter ref="C123:K480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hyperlinks>
    <hyperlink ref="F129" r:id="rId1" display="https://podminky.urs.cz/item/CS_URS_2025_02/114203101"/>
    <hyperlink ref="F136" r:id="rId2" display="https://podminky.urs.cz/item/CS_URS_2025_02/121112003"/>
    <hyperlink ref="F143" r:id="rId3" display="https://podminky.urs.cz/item/CS_URS_2025_02/121151105"/>
    <hyperlink ref="F150" r:id="rId4" display="https://podminky.urs.cz/item/CS_URS_2025_02/121151113"/>
    <hyperlink ref="F157" r:id="rId5" display="https://podminky.urs.cz/item/CS_URS_2025_02/121151115"/>
    <hyperlink ref="F167" r:id="rId6" display="https://podminky.urs.cz/item/CS_URS_2025_02/121151124"/>
    <hyperlink ref="F175" r:id="rId7" display="https://podminky.urs.cz/item/CS_URS_2025_02/121151125"/>
    <hyperlink ref="F183" r:id="rId8" display="https://podminky.urs.cz/item/CS_URS_2025_02/122151106"/>
    <hyperlink ref="F189" r:id="rId9" display="https://podminky.urs.cz/item/CS_URS_2025_02/162251102"/>
    <hyperlink ref="F198" r:id="rId10" display="https://podminky.urs.cz/item/CS_URS_2025_02/162351103"/>
    <hyperlink ref="F207" r:id="rId11" display="https://podminky.urs.cz/item/CS_URS_2025_02/162351104"/>
    <hyperlink ref="F213" r:id="rId12" display="https://podminky.urs.cz/item/CS_URS_2025_02/162451105"/>
    <hyperlink ref="F219" r:id="rId13" display="https://podminky.urs.cz/item/CS_URS_2025_02/171103201"/>
    <hyperlink ref="F225" r:id="rId14" display="https://podminky.urs.cz/item/CS_URS_2025_02/171151103"/>
    <hyperlink ref="F232" r:id="rId15" display="https://podminky.urs.cz/item/CS_URS_2025_02/181351115"/>
    <hyperlink ref="F253" r:id="rId16" display="https://podminky.urs.cz/item/CS_URS_2025_02/212751136"/>
    <hyperlink ref="F259" r:id="rId17" display="https://podminky.urs.cz/item/CS_URS_2025_02/321321116"/>
    <hyperlink ref="F277" r:id="rId18" display="https://podminky.urs.cz/item/CS_URS_2025_02/321351010"/>
    <hyperlink ref="F289" r:id="rId19" display="https://podminky.urs.cz/item/CS_URS_2025_02/321352010"/>
    <hyperlink ref="F302" r:id="rId20" display="https://podminky.urs.cz/item/CS_URS_2025_02/321368211"/>
    <hyperlink ref="F326" r:id="rId21" display="https://podminky.urs.cz/item/CS_URS_2025_02/451571413"/>
    <hyperlink ref="F333" r:id="rId22" display="https://podminky.urs.cz/item/CS_URS_2025_02/457315811"/>
    <hyperlink ref="F344" r:id="rId23" display="https://podminky.urs.cz/item/CS_URS_2025_02/463211143"/>
    <hyperlink ref="F359" r:id="rId24" display="https://podminky.urs.cz/item/CS_URS_2025_02/463211151"/>
    <hyperlink ref="F366" r:id="rId25" display="https://podminky.urs.cz/item/CS_URS_2025_02/463211153"/>
    <hyperlink ref="F373" r:id="rId26" display="https://podminky.urs.cz/item/CS_URS_2025_02/464531111"/>
    <hyperlink ref="F382" r:id="rId27" display="https://podminky.urs.cz/item/CS_URS_2025_02/464531112"/>
    <hyperlink ref="F402" r:id="rId28" display="https://podminky.urs.cz/item/CS_URS_2025_02/175151101"/>
    <hyperlink ref="F411" r:id="rId29" display="https://podminky.urs.cz/item/CS_URS_2025_02/451572111"/>
    <hyperlink ref="F417" r:id="rId30" display="https://podminky.urs.cz/item/CS_URS_2025_02/811447111"/>
    <hyperlink ref="F426" r:id="rId31" display="https://podminky.urs.cz/item/CS_URS_2025_02/871353121"/>
    <hyperlink ref="F432" r:id="rId32" display="https://podminky.urs.cz/item/CS_URS_2025_02/894410301"/>
    <hyperlink ref="F437" r:id="rId33" display="https://podminky.urs.cz/item/CS_URS_2025_02/894414111"/>
    <hyperlink ref="F444" r:id="rId34" display="https://podminky.urs.cz/item/CS_URS_2025_02/899722111"/>
    <hyperlink ref="F450" r:id="rId35" display="https://podminky.urs.cz/item/CS_URS_2025_02/931945111"/>
    <hyperlink ref="F457" r:id="rId36" display="https://podminky.urs.cz/item/CS_URS_2025_02/966045112"/>
    <hyperlink ref="F474" r:id="rId37" display="https://podminky.urs.cz/item/CS_URS_2025_02/997321511"/>
    <hyperlink ref="F477" r:id="rId38" display="https://podminky.urs.cz/item/CS_URS_2025_02/99732151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90</v>
      </c>
    </row>
    <row r="4" s="1" customFormat="1" ht="24.96" customHeight="1">
      <c r="B4" s="20"/>
      <c r="D4" s="138" t="s">
        <v>100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Revitalizace potoků Radimovický a Svrabovský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594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22. 5. 2024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36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37</v>
      </c>
      <c r="F24" s="38"/>
      <c r="G24" s="38"/>
      <c r="H24" s="38"/>
      <c r="I24" s="140" t="s">
        <v>28</v>
      </c>
      <c r="J24" s="143" t="s">
        <v>38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39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40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42</v>
      </c>
      <c r="G32" s="38"/>
      <c r="H32" s="38"/>
      <c r="I32" s="152" t="s">
        <v>41</v>
      </c>
      <c r="J32" s="152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44</v>
      </c>
      <c r="E33" s="140" t="s">
        <v>45</v>
      </c>
      <c r="F33" s="154">
        <f>ROUND((SUM(BE118:BE151)),  2)</f>
        <v>0</v>
      </c>
      <c r="G33" s="38"/>
      <c r="H33" s="38"/>
      <c r="I33" s="155">
        <v>0.20999999999999999</v>
      </c>
      <c r="J33" s="154">
        <f>ROUND(((SUM(BE118:BE151))*I33),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46</v>
      </c>
      <c r="F34" s="154">
        <f>ROUND((SUM(BF118:BF151)),  2)</f>
        <v>0</v>
      </c>
      <c r="G34" s="38"/>
      <c r="H34" s="38"/>
      <c r="I34" s="155">
        <v>0.12</v>
      </c>
      <c r="J34" s="154">
        <f>ROUND(((SUM(BF118:BF151))*I34),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47</v>
      </c>
      <c r="F35" s="154">
        <f>ROUND((SUM(BG118:BG151)),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48</v>
      </c>
      <c r="F36" s="154">
        <f>ROUND((SUM(BH118:BH151)),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49</v>
      </c>
      <c r="F37" s="154">
        <f>ROUND((SUM(BI118:BI151)),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50</v>
      </c>
      <c r="E39" s="158"/>
      <c r="F39" s="158"/>
      <c r="G39" s="159" t="s">
        <v>51</v>
      </c>
      <c r="H39" s="160" t="s">
        <v>52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53</v>
      </c>
      <c r="E50" s="164"/>
      <c r="F50" s="164"/>
      <c r="G50" s="163" t="s">
        <v>54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55</v>
      </c>
      <c r="E61" s="166"/>
      <c r="F61" s="167" t="s">
        <v>56</v>
      </c>
      <c r="G61" s="165" t="s">
        <v>55</v>
      </c>
      <c r="H61" s="166"/>
      <c r="I61" s="166"/>
      <c r="J61" s="168" t="s">
        <v>56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57</v>
      </c>
      <c r="E65" s="169"/>
      <c r="F65" s="169"/>
      <c r="G65" s="163" t="s">
        <v>58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55</v>
      </c>
      <c r="E76" s="166"/>
      <c r="F76" s="167" t="s">
        <v>56</v>
      </c>
      <c r="G76" s="165" t="s">
        <v>55</v>
      </c>
      <c r="H76" s="166"/>
      <c r="I76" s="166"/>
      <c r="J76" s="168" t="s">
        <v>56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Revitalizace potoků Radimovický a Svrabovský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VON SO1 - VON SO 1 - Radimovický potok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Náchod u Tábora</v>
      </c>
      <c r="G89" s="40"/>
      <c r="H89" s="40"/>
      <c r="I89" s="32" t="s">
        <v>22</v>
      </c>
      <c r="J89" s="79" t="str">
        <f>IF(J12="","",J12)</f>
        <v>22. 5. 2024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Česká republika – Státní pozemkový úřad</v>
      </c>
      <c r="G91" s="40"/>
      <c r="H91" s="40"/>
      <c r="I91" s="32" t="s">
        <v>32</v>
      </c>
      <c r="J91" s="36" t="str">
        <f>E21</f>
        <v>Ing. Pavel Benda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Vodohospodárský rozvoj a výstavba a.s.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104</v>
      </c>
      <c r="D94" s="176"/>
      <c r="E94" s="176"/>
      <c r="F94" s="176"/>
      <c r="G94" s="176"/>
      <c r="H94" s="176"/>
      <c r="I94" s="176"/>
      <c r="J94" s="177" t="s">
        <v>105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106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107</v>
      </c>
    </row>
    <row r="97" s="9" customFormat="1" ht="24.96" customHeight="1">
      <c r="A97" s="9"/>
      <c r="B97" s="179"/>
      <c r="C97" s="180"/>
      <c r="D97" s="181" t="s">
        <v>595</v>
      </c>
      <c r="E97" s="182"/>
      <c r="F97" s="182"/>
      <c r="G97" s="182"/>
      <c r="H97" s="182"/>
      <c r="I97" s="182"/>
      <c r="J97" s="183">
        <f>J146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596</v>
      </c>
      <c r="E98" s="188"/>
      <c r="F98" s="188"/>
      <c r="G98" s="188"/>
      <c r="H98" s="188"/>
      <c r="I98" s="188"/>
      <c r="J98" s="189">
        <f>J147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115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Revitalizace potoků Radimovický a Svrabovský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101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VON SO1 - VON SO 1 - Radimovický potok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Náchod u Tábora</v>
      </c>
      <c r="G112" s="40"/>
      <c r="H112" s="40"/>
      <c r="I112" s="32" t="s">
        <v>22</v>
      </c>
      <c r="J112" s="79" t="str">
        <f>IF(J12="","",J12)</f>
        <v>22. 5. 2024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Česká republika – Státní pozemkový úřad</v>
      </c>
      <c r="G114" s="40"/>
      <c r="H114" s="40"/>
      <c r="I114" s="32" t="s">
        <v>32</v>
      </c>
      <c r="J114" s="36" t="str">
        <f>E21</f>
        <v>Ing. Pavel Benda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30</v>
      </c>
      <c r="D115" s="40"/>
      <c r="E115" s="40"/>
      <c r="F115" s="27" t="str">
        <f>IF(E18="","",E18)</f>
        <v>Vyplň údaj</v>
      </c>
      <c r="G115" s="40"/>
      <c r="H115" s="40"/>
      <c r="I115" s="32" t="s">
        <v>35</v>
      </c>
      <c r="J115" s="36" t="str">
        <f>E24</f>
        <v xml:space="preserve">Vodohospodárský rozvoj a výstavba a.s.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116</v>
      </c>
      <c r="D117" s="194" t="s">
        <v>65</v>
      </c>
      <c r="E117" s="194" t="s">
        <v>61</v>
      </c>
      <c r="F117" s="194" t="s">
        <v>62</v>
      </c>
      <c r="G117" s="194" t="s">
        <v>117</v>
      </c>
      <c r="H117" s="194" t="s">
        <v>118</v>
      </c>
      <c r="I117" s="194" t="s">
        <v>119</v>
      </c>
      <c r="J117" s="194" t="s">
        <v>105</v>
      </c>
      <c r="K117" s="195" t="s">
        <v>120</v>
      </c>
      <c r="L117" s="196"/>
      <c r="M117" s="100" t="s">
        <v>1</v>
      </c>
      <c r="N117" s="101" t="s">
        <v>44</v>
      </c>
      <c r="O117" s="101" t="s">
        <v>121</v>
      </c>
      <c r="P117" s="101" t="s">
        <v>122</v>
      </c>
      <c r="Q117" s="101" t="s">
        <v>123</v>
      </c>
      <c r="R117" s="101" t="s">
        <v>124</v>
      </c>
      <c r="S117" s="101" t="s">
        <v>125</v>
      </c>
      <c r="T117" s="102" t="s">
        <v>126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127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P119+SUM(P120:P146)</f>
        <v>0</v>
      </c>
      <c r="Q118" s="104"/>
      <c r="R118" s="199">
        <f>R119+SUM(R120:R146)</f>
        <v>254.70000000000002</v>
      </c>
      <c r="S118" s="104"/>
      <c r="T118" s="200">
        <f>T119+SUM(T120:T146)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79</v>
      </c>
      <c r="AU118" s="17" t="s">
        <v>107</v>
      </c>
      <c r="BK118" s="201">
        <f>BK119+SUM(BK120:BK146)</f>
        <v>0</v>
      </c>
    </row>
    <row r="119" s="2" customFormat="1" ht="37.8" customHeight="1">
      <c r="A119" s="38"/>
      <c r="B119" s="39"/>
      <c r="C119" s="218" t="s">
        <v>88</v>
      </c>
      <c r="D119" s="218" t="s">
        <v>132</v>
      </c>
      <c r="E119" s="219" t="s">
        <v>597</v>
      </c>
      <c r="F119" s="220" t="s">
        <v>598</v>
      </c>
      <c r="G119" s="221" t="s">
        <v>356</v>
      </c>
      <c r="H119" s="222">
        <v>0.45000000000000001</v>
      </c>
      <c r="I119" s="223"/>
      <c r="J119" s="224">
        <f>ROUND(I119*H119,2)</f>
        <v>0</v>
      </c>
      <c r="K119" s="220" t="s">
        <v>1</v>
      </c>
      <c r="L119" s="44"/>
      <c r="M119" s="225" t="s">
        <v>1</v>
      </c>
      <c r="N119" s="226" t="s">
        <v>45</v>
      </c>
      <c r="O119" s="91"/>
      <c r="P119" s="227">
        <f>O119*H119</f>
        <v>0</v>
      </c>
      <c r="Q119" s="227">
        <v>0</v>
      </c>
      <c r="R119" s="227">
        <f>Q119*H119</f>
        <v>0</v>
      </c>
      <c r="S119" s="227">
        <v>0</v>
      </c>
      <c r="T119" s="228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9" t="s">
        <v>137</v>
      </c>
      <c r="AT119" s="229" t="s">
        <v>132</v>
      </c>
      <c r="AU119" s="229" t="s">
        <v>80</v>
      </c>
      <c r="AY119" s="17" t="s">
        <v>130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17" t="s">
        <v>88</v>
      </c>
      <c r="BK119" s="230">
        <f>ROUND(I119*H119,2)</f>
        <v>0</v>
      </c>
      <c r="BL119" s="17" t="s">
        <v>137</v>
      </c>
      <c r="BM119" s="229" t="s">
        <v>599</v>
      </c>
    </row>
    <row r="120" s="2" customFormat="1">
      <c r="A120" s="38"/>
      <c r="B120" s="39"/>
      <c r="C120" s="40"/>
      <c r="D120" s="231" t="s">
        <v>139</v>
      </c>
      <c r="E120" s="40"/>
      <c r="F120" s="232" t="s">
        <v>598</v>
      </c>
      <c r="G120" s="40"/>
      <c r="H120" s="40"/>
      <c r="I120" s="233"/>
      <c r="J120" s="40"/>
      <c r="K120" s="40"/>
      <c r="L120" s="44"/>
      <c r="M120" s="234"/>
      <c r="N120" s="235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139</v>
      </c>
      <c r="AU120" s="17" t="s">
        <v>80</v>
      </c>
    </row>
    <row r="121" s="2" customFormat="1" ht="16.5" customHeight="1">
      <c r="A121" s="38"/>
      <c r="B121" s="39"/>
      <c r="C121" s="218" t="s">
        <v>90</v>
      </c>
      <c r="D121" s="218" t="s">
        <v>132</v>
      </c>
      <c r="E121" s="219" t="s">
        <v>600</v>
      </c>
      <c r="F121" s="220" t="s">
        <v>601</v>
      </c>
      <c r="G121" s="221" t="s">
        <v>492</v>
      </c>
      <c r="H121" s="222">
        <v>0.5</v>
      </c>
      <c r="I121" s="223"/>
      <c r="J121" s="224">
        <f>ROUND(I121*H121,2)</f>
        <v>0</v>
      </c>
      <c r="K121" s="220" t="s">
        <v>1</v>
      </c>
      <c r="L121" s="44"/>
      <c r="M121" s="225" t="s">
        <v>1</v>
      </c>
      <c r="N121" s="226" t="s">
        <v>45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137</v>
      </c>
      <c r="AT121" s="229" t="s">
        <v>132</v>
      </c>
      <c r="AU121" s="229" t="s">
        <v>80</v>
      </c>
      <c r="AY121" s="17" t="s">
        <v>130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88</v>
      </c>
      <c r="BK121" s="230">
        <f>ROUND(I121*H121,2)</f>
        <v>0</v>
      </c>
      <c r="BL121" s="17" t="s">
        <v>137</v>
      </c>
      <c r="BM121" s="229" t="s">
        <v>602</v>
      </c>
    </row>
    <row r="122" s="2" customFormat="1">
      <c r="A122" s="38"/>
      <c r="B122" s="39"/>
      <c r="C122" s="40"/>
      <c r="D122" s="231" t="s">
        <v>139</v>
      </c>
      <c r="E122" s="40"/>
      <c r="F122" s="232" t="s">
        <v>603</v>
      </c>
      <c r="G122" s="40"/>
      <c r="H122" s="40"/>
      <c r="I122" s="233"/>
      <c r="J122" s="40"/>
      <c r="K122" s="40"/>
      <c r="L122" s="44"/>
      <c r="M122" s="234"/>
      <c r="N122" s="235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139</v>
      </c>
      <c r="AU122" s="17" t="s">
        <v>80</v>
      </c>
    </row>
    <row r="123" s="14" customFormat="1">
      <c r="A123" s="14"/>
      <c r="B123" s="248"/>
      <c r="C123" s="249"/>
      <c r="D123" s="231" t="s">
        <v>143</v>
      </c>
      <c r="E123" s="249"/>
      <c r="F123" s="251" t="s">
        <v>604</v>
      </c>
      <c r="G123" s="249"/>
      <c r="H123" s="252">
        <v>0.5</v>
      </c>
      <c r="I123" s="253"/>
      <c r="J123" s="249"/>
      <c r="K123" s="249"/>
      <c r="L123" s="254"/>
      <c r="M123" s="255"/>
      <c r="N123" s="256"/>
      <c r="O123" s="256"/>
      <c r="P123" s="256"/>
      <c r="Q123" s="256"/>
      <c r="R123" s="256"/>
      <c r="S123" s="256"/>
      <c r="T123" s="257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8" t="s">
        <v>143</v>
      </c>
      <c r="AU123" s="258" t="s">
        <v>80</v>
      </c>
      <c r="AV123" s="14" t="s">
        <v>90</v>
      </c>
      <c r="AW123" s="14" t="s">
        <v>4</v>
      </c>
      <c r="AX123" s="14" t="s">
        <v>88</v>
      </c>
      <c r="AY123" s="258" t="s">
        <v>130</v>
      </c>
    </row>
    <row r="124" s="2" customFormat="1" ht="16.5" customHeight="1">
      <c r="A124" s="38"/>
      <c r="B124" s="39"/>
      <c r="C124" s="218" t="s">
        <v>157</v>
      </c>
      <c r="D124" s="218" t="s">
        <v>132</v>
      </c>
      <c r="E124" s="219" t="s">
        <v>605</v>
      </c>
      <c r="F124" s="220" t="s">
        <v>606</v>
      </c>
      <c r="G124" s="221" t="s">
        <v>356</v>
      </c>
      <c r="H124" s="222">
        <v>0.5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45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137</v>
      </c>
      <c r="AT124" s="229" t="s">
        <v>132</v>
      </c>
      <c r="AU124" s="229" t="s">
        <v>80</v>
      </c>
      <c r="AY124" s="17" t="s">
        <v>130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88</v>
      </c>
      <c r="BK124" s="230">
        <f>ROUND(I124*H124,2)</f>
        <v>0</v>
      </c>
      <c r="BL124" s="17" t="s">
        <v>137</v>
      </c>
      <c r="BM124" s="229" t="s">
        <v>607</v>
      </c>
    </row>
    <row r="125" s="2" customFormat="1">
      <c r="A125" s="38"/>
      <c r="B125" s="39"/>
      <c r="C125" s="40"/>
      <c r="D125" s="231" t="s">
        <v>139</v>
      </c>
      <c r="E125" s="40"/>
      <c r="F125" s="232" t="s">
        <v>606</v>
      </c>
      <c r="G125" s="40"/>
      <c r="H125" s="40"/>
      <c r="I125" s="233"/>
      <c r="J125" s="40"/>
      <c r="K125" s="40"/>
      <c r="L125" s="44"/>
      <c r="M125" s="234"/>
      <c r="N125" s="235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139</v>
      </c>
      <c r="AU125" s="17" t="s">
        <v>80</v>
      </c>
    </row>
    <row r="126" s="14" customFormat="1">
      <c r="A126" s="14"/>
      <c r="B126" s="248"/>
      <c r="C126" s="249"/>
      <c r="D126" s="231" t="s">
        <v>143</v>
      </c>
      <c r="E126" s="249"/>
      <c r="F126" s="251" t="s">
        <v>604</v>
      </c>
      <c r="G126" s="249"/>
      <c r="H126" s="252">
        <v>0.5</v>
      </c>
      <c r="I126" s="253"/>
      <c r="J126" s="249"/>
      <c r="K126" s="249"/>
      <c r="L126" s="254"/>
      <c r="M126" s="255"/>
      <c r="N126" s="256"/>
      <c r="O126" s="256"/>
      <c r="P126" s="256"/>
      <c r="Q126" s="256"/>
      <c r="R126" s="256"/>
      <c r="S126" s="256"/>
      <c r="T126" s="257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8" t="s">
        <v>143</v>
      </c>
      <c r="AU126" s="258" t="s">
        <v>80</v>
      </c>
      <c r="AV126" s="14" t="s">
        <v>90</v>
      </c>
      <c r="AW126" s="14" t="s">
        <v>4</v>
      </c>
      <c r="AX126" s="14" t="s">
        <v>88</v>
      </c>
      <c r="AY126" s="258" t="s">
        <v>130</v>
      </c>
    </row>
    <row r="127" s="2" customFormat="1" ht="24.15" customHeight="1">
      <c r="A127" s="38"/>
      <c r="B127" s="39"/>
      <c r="C127" s="218" t="s">
        <v>137</v>
      </c>
      <c r="D127" s="218" t="s">
        <v>132</v>
      </c>
      <c r="E127" s="219" t="s">
        <v>608</v>
      </c>
      <c r="F127" s="220" t="s">
        <v>609</v>
      </c>
      <c r="G127" s="221" t="s">
        <v>356</v>
      </c>
      <c r="H127" s="222">
        <v>0.5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45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137</v>
      </c>
      <c r="AT127" s="229" t="s">
        <v>132</v>
      </c>
      <c r="AU127" s="229" t="s">
        <v>80</v>
      </c>
      <c r="AY127" s="17" t="s">
        <v>130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88</v>
      </c>
      <c r="BK127" s="230">
        <f>ROUND(I127*H127,2)</f>
        <v>0</v>
      </c>
      <c r="BL127" s="17" t="s">
        <v>137</v>
      </c>
      <c r="BM127" s="229" t="s">
        <v>610</v>
      </c>
    </row>
    <row r="128" s="2" customFormat="1">
      <c r="A128" s="38"/>
      <c r="B128" s="39"/>
      <c r="C128" s="40"/>
      <c r="D128" s="231" t="s">
        <v>139</v>
      </c>
      <c r="E128" s="40"/>
      <c r="F128" s="232" t="s">
        <v>609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139</v>
      </c>
      <c r="AU128" s="17" t="s">
        <v>80</v>
      </c>
    </row>
    <row r="129" s="2" customFormat="1" ht="33" customHeight="1">
      <c r="A129" s="38"/>
      <c r="B129" s="39"/>
      <c r="C129" s="218" t="s">
        <v>170</v>
      </c>
      <c r="D129" s="218" t="s">
        <v>132</v>
      </c>
      <c r="E129" s="219" t="s">
        <v>611</v>
      </c>
      <c r="F129" s="220" t="s">
        <v>612</v>
      </c>
      <c r="G129" s="221" t="s">
        <v>356</v>
      </c>
      <c r="H129" s="222">
        <v>0.45000000000000001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45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613</v>
      </c>
      <c r="AT129" s="229" t="s">
        <v>132</v>
      </c>
      <c r="AU129" s="229" t="s">
        <v>80</v>
      </c>
      <c r="AY129" s="17" t="s">
        <v>130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88</v>
      </c>
      <c r="BK129" s="230">
        <f>ROUND(I129*H129,2)</f>
        <v>0</v>
      </c>
      <c r="BL129" s="17" t="s">
        <v>613</v>
      </c>
      <c r="BM129" s="229" t="s">
        <v>614</v>
      </c>
    </row>
    <row r="130" s="2" customFormat="1">
      <c r="A130" s="38"/>
      <c r="B130" s="39"/>
      <c r="C130" s="40"/>
      <c r="D130" s="231" t="s">
        <v>139</v>
      </c>
      <c r="E130" s="40"/>
      <c r="F130" s="232" t="s">
        <v>615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139</v>
      </c>
      <c r="AU130" s="17" t="s">
        <v>80</v>
      </c>
    </row>
    <row r="131" s="2" customFormat="1">
      <c r="A131" s="38"/>
      <c r="B131" s="39"/>
      <c r="C131" s="40"/>
      <c r="D131" s="231" t="s">
        <v>251</v>
      </c>
      <c r="E131" s="40"/>
      <c r="F131" s="270" t="s">
        <v>616</v>
      </c>
      <c r="G131" s="40"/>
      <c r="H131" s="40"/>
      <c r="I131" s="233"/>
      <c r="J131" s="40"/>
      <c r="K131" s="40"/>
      <c r="L131" s="44"/>
      <c r="M131" s="234"/>
      <c r="N131" s="23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251</v>
      </c>
      <c r="AU131" s="17" t="s">
        <v>80</v>
      </c>
    </row>
    <row r="132" s="2" customFormat="1" ht="24.15" customHeight="1">
      <c r="A132" s="38"/>
      <c r="B132" s="39"/>
      <c r="C132" s="218" t="s">
        <v>180</v>
      </c>
      <c r="D132" s="218" t="s">
        <v>132</v>
      </c>
      <c r="E132" s="219" t="s">
        <v>617</v>
      </c>
      <c r="F132" s="220" t="s">
        <v>618</v>
      </c>
      <c r="G132" s="221" t="s">
        <v>356</v>
      </c>
      <c r="H132" s="222">
        <v>0.45000000000000001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45</v>
      </c>
      <c r="O132" s="91"/>
      <c r="P132" s="227">
        <f>O132*H132</f>
        <v>0</v>
      </c>
      <c r="Q132" s="227">
        <v>566</v>
      </c>
      <c r="R132" s="227">
        <f>Q132*H132</f>
        <v>254.70000000000002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137</v>
      </c>
      <c r="AT132" s="229" t="s">
        <v>132</v>
      </c>
      <c r="AU132" s="229" t="s">
        <v>80</v>
      </c>
      <c r="AY132" s="17" t="s">
        <v>130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88</v>
      </c>
      <c r="BK132" s="230">
        <f>ROUND(I132*H132,2)</f>
        <v>0</v>
      </c>
      <c r="BL132" s="17" t="s">
        <v>137</v>
      </c>
      <c r="BM132" s="229" t="s">
        <v>619</v>
      </c>
    </row>
    <row r="133" s="2" customFormat="1">
      <c r="A133" s="38"/>
      <c r="B133" s="39"/>
      <c r="C133" s="40"/>
      <c r="D133" s="231" t="s">
        <v>139</v>
      </c>
      <c r="E133" s="40"/>
      <c r="F133" s="232" t="s">
        <v>620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139</v>
      </c>
      <c r="AU133" s="17" t="s">
        <v>80</v>
      </c>
    </row>
    <row r="134" s="2" customFormat="1">
      <c r="A134" s="38"/>
      <c r="B134" s="39"/>
      <c r="C134" s="40"/>
      <c r="D134" s="231" t="s">
        <v>251</v>
      </c>
      <c r="E134" s="40"/>
      <c r="F134" s="270" t="s">
        <v>621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251</v>
      </c>
      <c r="AU134" s="17" t="s">
        <v>80</v>
      </c>
    </row>
    <row r="135" s="2" customFormat="1" ht="16.5" customHeight="1">
      <c r="A135" s="38"/>
      <c r="B135" s="39"/>
      <c r="C135" s="218" t="s">
        <v>187</v>
      </c>
      <c r="D135" s="218" t="s">
        <v>132</v>
      </c>
      <c r="E135" s="219" t="s">
        <v>622</v>
      </c>
      <c r="F135" s="220" t="s">
        <v>623</v>
      </c>
      <c r="G135" s="221" t="s">
        <v>356</v>
      </c>
      <c r="H135" s="222">
        <v>0.45000000000000001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45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137</v>
      </c>
      <c r="AT135" s="229" t="s">
        <v>132</v>
      </c>
      <c r="AU135" s="229" t="s">
        <v>80</v>
      </c>
      <c r="AY135" s="17" t="s">
        <v>130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88</v>
      </c>
      <c r="BK135" s="230">
        <f>ROUND(I135*H135,2)</f>
        <v>0</v>
      </c>
      <c r="BL135" s="17" t="s">
        <v>137</v>
      </c>
      <c r="BM135" s="229" t="s">
        <v>624</v>
      </c>
    </row>
    <row r="136" s="2" customFormat="1">
      <c r="A136" s="38"/>
      <c r="B136" s="39"/>
      <c r="C136" s="40"/>
      <c r="D136" s="231" t="s">
        <v>139</v>
      </c>
      <c r="E136" s="40"/>
      <c r="F136" s="232" t="s">
        <v>623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139</v>
      </c>
      <c r="AU136" s="17" t="s">
        <v>80</v>
      </c>
    </row>
    <row r="137" s="2" customFormat="1" ht="33" customHeight="1">
      <c r="A137" s="38"/>
      <c r="B137" s="39"/>
      <c r="C137" s="218" t="s">
        <v>194</v>
      </c>
      <c r="D137" s="218" t="s">
        <v>132</v>
      </c>
      <c r="E137" s="219" t="s">
        <v>625</v>
      </c>
      <c r="F137" s="220" t="s">
        <v>626</v>
      </c>
      <c r="G137" s="221" t="s">
        <v>356</v>
      </c>
      <c r="H137" s="222">
        <v>0.5</v>
      </c>
      <c r="I137" s="223"/>
      <c r="J137" s="224">
        <f>ROUND(I137*H137,2)</f>
        <v>0</v>
      </c>
      <c r="K137" s="220" t="s">
        <v>1</v>
      </c>
      <c r="L137" s="44"/>
      <c r="M137" s="225" t="s">
        <v>1</v>
      </c>
      <c r="N137" s="226" t="s">
        <v>45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137</v>
      </c>
      <c r="AT137" s="229" t="s">
        <v>132</v>
      </c>
      <c r="AU137" s="229" t="s">
        <v>80</v>
      </c>
      <c r="AY137" s="17" t="s">
        <v>130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88</v>
      </c>
      <c r="BK137" s="230">
        <f>ROUND(I137*H137,2)</f>
        <v>0</v>
      </c>
      <c r="BL137" s="17" t="s">
        <v>137</v>
      </c>
      <c r="BM137" s="229" t="s">
        <v>627</v>
      </c>
    </row>
    <row r="138" s="2" customFormat="1">
      <c r="A138" s="38"/>
      <c r="B138" s="39"/>
      <c r="C138" s="40"/>
      <c r="D138" s="231" t="s">
        <v>139</v>
      </c>
      <c r="E138" s="40"/>
      <c r="F138" s="232" t="s">
        <v>626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139</v>
      </c>
      <c r="AU138" s="17" t="s">
        <v>80</v>
      </c>
    </row>
    <row r="139" s="2" customFormat="1" ht="37.8" customHeight="1">
      <c r="A139" s="38"/>
      <c r="B139" s="39"/>
      <c r="C139" s="218" t="s">
        <v>201</v>
      </c>
      <c r="D139" s="218" t="s">
        <v>132</v>
      </c>
      <c r="E139" s="219" t="s">
        <v>628</v>
      </c>
      <c r="F139" s="220" t="s">
        <v>629</v>
      </c>
      <c r="G139" s="221" t="s">
        <v>356</v>
      </c>
      <c r="H139" s="222">
        <v>0.5</v>
      </c>
      <c r="I139" s="223"/>
      <c r="J139" s="224">
        <f>ROUND(I139*H139,2)</f>
        <v>0</v>
      </c>
      <c r="K139" s="220" t="s">
        <v>1</v>
      </c>
      <c r="L139" s="44"/>
      <c r="M139" s="225" t="s">
        <v>1</v>
      </c>
      <c r="N139" s="226" t="s">
        <v>45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137</v>
      </c>
      <c r="AT139" s="229" t="s">
        <v>132</v>
      </c>
      <c r="AU139" s="229" t="s">
        <v>80</v>
      </c>
      <c r="AY139" s="17" t="s">
        <v>130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88</v>
      </c>
      <c r="BK139" s="230">
        <f>ROUND(I139*H139,2)</f>
        <v>0</v>
      </c>
      <c r="BL139" s="17" t="s">
        <v>137</v>
      </c>
      <c r="BM139" s="229" t="s">
        <v>630</v>
      </c>
    </row>
    <row r="140" s="2" customFormat="1">
      <c r="A140" s="38"/>
      <c r="B140" s="39"/>
      <c r="C140" s="40"/>
      <c r="D140" s="231" t="s">
        <v>139</v>
      </c>
      <c r="E140" s="40"/>
      <c r="F140" s="232" t="s">
        <v>631</v>
      </c>
      <c r="G140" s="40"/>
      <c r="H140" s="40"/>
      <c r="I140" s="233"/>
      <c r="J140" s="40"/>
      <c r="K140" s="40"/>
      <c r="L140" s="44"/>
      <c r="M140" s="234"/>
      <c r="N140" s="23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139</v>
      </c>
      <c r="AU140" s="17" t="s">
        <v>80</v>
      </c>
    </row>
    <row r="141" s="2" customFormat="1">
      <c r="A141" s="38"/>
      <c r="B141" s="39"/>
      <c r="C141" s="40"/>
      <c r="D141" s="231" t="s">
        <v>251</v>
      </c>
      <c r="E141" s="40"/>
      <c r="F141" s="270" t="s">
        <v>632</v>
      </c>
      <c r="G141" s="40"/>
      <c r="H141" s="40"/>
      <c r="I141" s="233"/>
      <c r="J141" s="40"/>
      <c r="K141" s="40"/>
      <c r="L141" s="44"/>
      <c r="M141" s="234"/>
      <c r="N141" s="23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251</v>
      </c>
      <c r="AU141" s="17" t="s">
        <v>80</v>
      </c>
    </row>
    <row r="142" s="2" customFormat="1" ht="16.5" customHeight="1">
      <c r="A142" s="38"/>
      <c r="B142" s="39"/>
      <c r="C142" s="218" t="s">
        <v>212</v>
      </c>
      <c r="D142" s="218" t="s">
        <v>132</v>
      </c>
      <c r="E142" s="219" t="s">
        <v>633</v>
      </c>
      <c r="F142" s="220" t="s">
        <v>634</v>
      </c>
      <c r="G142" s="221" t="s">
        <v>356</v>
      </c>
      <c r="H142" s="222">
        <v>0.5</v>
      </c>
      <c r="I142" s="223"/>
      <c r="J142" s="224">
        <f>ROUND(I142*H142,2)</f>
        <v>0</v>
      </c>
      <c r="K142" s="220" t="s">
        <v>1</v>
      </c>
      <c r="L142" s="44"/>
      <c r="M142" s="225" t="s">
        <v>1</v>
      </c>
      <c r="N142" s="226" t="s">
        <v>45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137</v>
      </c>
      <c r="AT142" s="229" t="s">
        <v>132</v>
      </c>
      <c r="AU142" s="229" t="s">
        <v>80</v>
      </c>
      <c r="AY142" s="17" t="s">
        <v>130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88</v>
      </c>
      <c r="BK142" s="230">
        <f>ROUND(I142*H142,2)</f>
        <v>0</v>
      </c>
      <c r="BL142" s="17" t="s">
        <v>137</v>
      </c>
      <c r="BM142" s="229" t="s">
        <v>635</v>
      </c>
    </row>
    <row r="143" s="2" customFormat="1">
      <c r="A143" s="38"/>
      <c r="B143" s="39"/>
      <c r="C143" s="40"/>
      <c r="D143" s="231" t="s">
        <v>139</v>
      </c>
      <c r="E143" s="40"/>
      <c r="F143" s="232" t="s">
        <v>636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139</v>
      </c>
      <c r="AU143" s="17" t="s">
        <v>80</v>
      </c>
    </row>
    <row r="144" s="2" customFormat="1" ht="16.5" customHeight="1">
      <c r="A144" s="38"/>
      <c r="B144" s="39"/>
      <c r="C144" s="218" t="s">
        <v>219</v>
      </c>
      <c r="D144" s="218" t="s">
        <v>132</v>
      </c>
      <c r="E144" s="219" t="s">
        <v>637</v>
      </c>
      <c r="F144" s="220" t="s">
        <v>638</v>
      </c>
      <c r="G144" s="221" t="s">
        <v>492</v>
      </c>
      <c r="H144" s="222">
        <v>2</v>
      </c>
      <c r="I144" s="223"/>
      <c r="J144" s="224">
        <f>ROUND(I144*H144,2)</f>
        <v>0</v>
      </c>
      <c r="K144" s="220" t="s">
        <v>1</v>
      </c>
      <c r="L144" s="44"/>
      <c r="M144" s="225" t="s">
        <v>1</v>
      </c>
      <c r="N144" s="226" t="s">
        <v>45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137</v>
      </c>
      <c r="AT144" s="229" t="s">
        <v>132</v>
      </c>
      <c r="AU144" s="229" t="s">
        <v>80</v>
      </c>
      <c r="AY144" s="17" t="s">
        <v>130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88</v>
      </c>
      <c r="BK144" s="230">
        <f>ROUND(I144*H144,2)</f>
        <v>0</v>
      </c>
      <c r="BL144" s="17" t="s">
        <v>137</v>
      </c>
      <c r="BM144" s="229" t="s">
        <v>639</v>
      </c>
    </row>
    <row r="145" s="2" customFormat="1">
      <c r="A145" s="38"/>
      <c r="B145" s="39"/>
      <c r="C145" s="40"/>
      <c r="D145" s="231" t="s">
        <v>139</v>
      </c>
      <c r="E145" s="40"/>
      <c r="F145" s="232" t="s">
        <v>640</v>
      </c>
      <c r="G145" s="40"/>
      <c r="H145" s="40"/>
      <c r="I145" s="233"/>
      <c r="J145" s="40"/>
      <c r="K145" s="40"/>
      <c r="L145" s="44"/>
      <c r="M145" s="234"/>
      <c r="N145" s="23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139</v>
      </c>
      <c r="AU145" s="17" t="s">
        <v>80</v>
      </c>
    </row>
    <row r="146" s="12" customFormat="1" ht="25.92" customHeight="1">
      <c r="A146" s="12"/>
      <c r="B146" s="202"/>
      <c r="C146" s="203"/>
      <c r="D146" s="204" t="s">
        <v>79</v>
      </c>
      <c r="E146" s="205" t="s">
        <v>641</v>
      </c>
      <c r="F146" s="205" t="s">
        <v>642</v>
      </c>
      <c r="G146" s="203"/>
      <c r="H146" s="203"/>
      <c r="I146" s="206"/>
      <c r="J146" s="207">
        <f>BK146</f>
        <v>0</v>
      </c>
      <c r="K146" s="203"/>
      <c r="L146" s="208"/>
      <c r="M146" s="209"/>
      <c r="N146" s="210"/>
      <c r="O146" s="210"/>
      <c r="P146" s="211">
        <f>P147</f>
        <v>0</v>
      </c>
      <c r="Q146" s="210"/>
      <c r="R146" s="211">
        <f>R147</f>
        <v>0</v>
      </c>
      <c r="S146" s="210"/>
      <c r="T146" s="212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3" t="s">
        <v>170</v>
      </c>
      <c r="AT146" s="214" t="s">
        <v>79</v>
      </c>
      <c r="AU146" s="214" t="s">
        <v>80</v>
      </c>
      <c r="AY146" s="213" t="s">
        <v>130</v>
      </c>
      <c r="BK146" s="215">
        <f>BK147</f>
        <v>0</v>
      </c>
    </row>
    <row r="147" s="12" customFormat="1" ht="22.8" customHeight="1">
      <c r="A147" s="12"/>
      <c r="B147" s="202"/>
      <c r="C147" s="203"/>
      <c r="D147" s="204" t="s">
        <v>79</v>
      </c>
      <c r="E147" s="216" t="s">
        <v>643</v>
      </c>
      <c r="F147" s="216" t="s">
        <v>644</v>
      </c>
      <c r="G147" s="203"/>
      <c r="H147" s="203"/>
      <c r="I147" s="206"/>
      <c r="J147" s="217">
        <f>BK147</f>
        <v>0</v>
      </c>
      <c r="K147" s="203"/>
      <c r="L147" s="208"/>
      <c r="M147" s="209"/>
      <c r="N147" s="210"/>
      <c r="O147" s="210"/>
      <c r="P147" s="211">
        <f>SUM(P148:P151)</f>
        <v>0</v>
      </c>
      <c r="Q147" s="210"/>
      <c r="R147" s="211">
        <f>SUM(R148:R151)</f>
        <v>0</v>
      </c>
      <c r="S147" s="210"/>
      <c r="T147" s="212">
        <f>SUM(T148:T151)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3" t="s">
        <v>170</v>
      </c>
      <c r="AT147" s="214" t="s">
        <v>79</v>
      </c>
      <c r="AU147" s="214" t="s">
        <v>88</v>
      </c>
      <c r="AY147" s="213" t="s">
        <v>130</v>
      </c>
      <c r="BK147" s="215">
        <f>SUM(BK148:BK151)</f>
        <v>0</v>
      </c>
    </row>
    <row r="148" s="2" customFormat="1" ht="16.5" customHeight="1">
      <c r="A148" s="38"/>
      <c r="B148" s="39"/>
      <c r="C148" s="218" t="s">
        <v>8</v>
      </c>
      <c r="D148" s="218" t="s">
        <v>132</v>
      </c>
      <c r="E148" s="219" t="s">
        <v>645</v>
      </c>
      <c r="F148" s="220" t="s">
        <v>646</v>
      </c>
      <c r="G148" s="221" t="s">
        <v>647</v>
      </c>
      <c r="H148" s="222">
        <v>0.5</v>
      </c>
      <c r="I148" s="223"/>
      <c r="J148" s="224">
        <f>ROUND(I148*H148,2)</f>
        <v>0</v>
      </c>
      <c r="K148" s="220" t="s">
        <v>136</v>
      </c>
      <c r="L148" s="44"/>
      <c r="M148" s="225" t="s">
        <v>1</v>
      </c>
      <c r="N148" s="226" t="s">
        <v>45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613</v>
      </c>
      <c r="AT148" s="229" t="s">
        <v>132</v>
      </c>
      <c r="AU148" s="229" t="s">
        <v>90</v>
      </c>
      <c r="AY148" s="17" t="s">
        <v>130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88</v>
      </c>
      <c r="BK148" s="230">
        <f>ROUND(I148*H148,2)</f>
        <v>0</v>
      </c>
      <c r="BL148" s="17" t="s">
        <v>613</v>
      </c>
      <c r="BM148" s="229" t="s">
        <v>648</v>
      </c>
    </row>
    <row r="149" s="2" customFormat="1">
      <c r="A149" s="38"/>
      <c r="B149" s="39"/>
      <c r="C149" s="40"/>
      <c r="D149" s="231" t="s">
        <v>139</v>
      </c>
      <c r="E149" s="40"/>
      <c r="F149" s="232" t="s">
        <v>646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139</v>
      </c>
      <c r="AU149" s="17" t="s">
        <v>90</v>
      </c>
    </row>
    <row r="150" s="2" customFormat="1">
      <c r="A150" s="38"/>
      <c r="B150" s="39"/>
      <c r="C150" s="40"/>
      <c r="D150" s="236" t="s">
        <v>141</v>
      </c>
      <c r="E150" s="40"/>
      <c r="F150" s="237" t="s">
        <v>649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141</v>
      </c>
      <c r="AU150" s="17" t="s">
        <v>90</v>
      </c>
    </row>
    <row r="151" s="14" customFormat="1">
      <c r="A151" s="14"/>
      <c r="B151" s="248"/>
      <c r="C151" s="249"/>
      <c r="D151" s="231" t="s">
        <v>143</v>
      </c>
      <c r="E151" s="249"/>
      <c r="F151" s="251" t="s">
        <v>650</v>
      </c>
      <c r="G151" s="249"/>
      <c r="H151" s="252">
        <v>0.5</v>
      </c>
      <c r="I151" s="253"/>
      <c r="J151" s="249"/>
      <c r="K151" s="249"/>
      <c r="L151" s="254"/>
      <c r="M151" s="285"/>
      <c r="N151" s="286"/>
      <c r="O151" s="286"/>
      <c r="P151" s="286"/>
      <c r="Q151" s="286"/>
      <c r="R151" s="286"/>
      <c r="S151" s="286"/>
      <c r="T151" s="28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8" t="s">
        <v>143</v>
      </c>
      <c r="AU151" s="258" t="s">
        <v>90</v>
      </c>
      <c r="AV151" s="14" t="s">
        <v>90</v>
      </c>
      <c r="AW151" s="14" t="s">
        <v>4</v>
      </c>
      <c r="AX151" s="14" t="s">
        <v>88</v>
      </c>
      <c r="AY151" s="258" t="s">
        <v>130</v>
      </c>
    </row>
    <row r="152" s="2" customFormat="1" ht="6.96" customHeight="1">
      <c r="A152" s="38"/>
      <c r="B152" s="66"/>
      <c r="C152" s="67"/>
      <c r="D152" s="67"/>
      <c r="E152" s="67"/>
      <c r="F152" s="67"/>
      <c r="G152" s="67"/>
      <c r="H152" s="67"/>
      <c r="I152" s="67"/>
      <c r="J152" s="67"/>
      <c r="K152" s="67"/>
      <c r="L152" s="44"/>
      <c r="M152" s="38"/>
      <c r="O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</row>
  </sheetData>
  <sheetProtection sheet="1" autoFilter="0" formatColumns="0" formatRows="0" objects="1" scenarios="1" spinCount="100000" saltValue="wKygpAhGMD/i7uwvgP4RpASsDYkHhXMs3FrBwDnP9bvjF+9hw0qSs1Ev3AZY++aatm2ZmSTWsftE7voDbAvCtw==" hashValue="mb2GPK7fOTz0SnLyEaFwqBRAViaXHWG7zO16aboiGAA+R5fLRitytb97AS5k3Rg2NfZABKaeerqjY7W36Qh+2A==" algorithmName="SHA-512" password="CC35"/>
  <autoFilter ref="C117:K15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hyperlinks>
    <hyperlink ref="F150" r:id="rId1" display="https://podminky.urs.cz/item/CS_URS_2025_02/01243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90</v>
      </c>
    </row>
    <row r="4" s="1" customFormat="1" ht="24.96" customHeight="1">
      <c r="B4" s="20"/>
      <c r="D4" s="138" t="s">
        <v>100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Revitalizace potoků Radimovický a Svrabovský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651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22. 5. 2024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36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37</v>
      </c>
      <c r="F24" s="38"/>
      <c r="G24" s="38"/>
      <c r="H24" s="38"/>
      <c r="I24" s="140" t="s">
        <v>28</v>
      </c>
      <c r="J24" s="143" t="s">
        <v>38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39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40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42</v>
      </c>
      <c r="G32" s="38"/>
      <c r="H32" s="38"/>
      <c r="I32" s="152" t="s">
        <v>41</v>
      </c>
      <c r="J32" s="152" t="s">
        <v>43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44</v>
      </c>
      <c r="E33" s="140" t="s">
        <v>45</v>
      </c>
      <c r="F33" s="154">
        <f>ROUND((SUM(BE118:BE149)),  2)</f>
        <v>0</v>
      </c>
      <c r="G33" s="38"/>
      <c r="H33" s="38"/>
      <c r="I33" s="155">
        <v>0.20999999999999999</v>
      </c>
      <c r="J33" s="154">
        <f>ROUND(((SUM(BE118:BE149))*I33),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46</v>
      </c>
      <c r="F34" s="154">
        <f>ROUND((SUM(BF118:BF149)),  2)</f>
        <v>0</v>
      </c>
      <c r="G34" s="38"/>
      <c r="H34" s="38"/>
      <c r="I34" s="155">
        <v>0.12</v>
      </c>
      <c r="J34" s="154">
        <f>ROUND(((SUM(BF118:BF149))*I34),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47</v>
      </c>
      <c r="F35" s="154">
        <f>ROUND((SUM(BG118:BG149)),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48</v>
      </c>
      <c r="F36" s="154">
        <f>ROUND((SUM(BH118:BH149)),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49</v>
      </c>
      <c r="F37" s="154">
        <f>ROUND((SUM(BI118:BI149)),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50</v>
      </c>
      <c r="E39" s="158"/>
      <c r="F39" s="158"/>
      <c r="G39" s="159" t="s">
        <v>51</v>
      </c>
      <c r="H39" s="160" t="s">
        <v>52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53</v>
      </c>
      <c r="E50" s="164"/>
      <c r="F50" s="164"/>
      <c r="G50" s="163" t="s">
        <v>54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55</v>
      </c>
      <c r="E61" s="166"/>
      <c r="F61" s="167" t="s">
        <v>56</v>
      </c>
      <c r="G61" s="165" t="s">
        <v>55</v>
      </c>
      <c r="H61" s="166"/>
      <c r="I61" s="166"/>
      <c r="J61" s="168" t="s">
        <v>56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57</v>
      </c>
      <c r="E65" s="169"/>
      <c r="F65" s="169"/>
      <c r="G65" s="163" t="s">
        <v>58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55</v>
      </c>
      <c r="E76" s="166"/>
      <c r="F76" s="167" t="s">
        <v>56</v>
      </c>
      <c r="G76" s="165" t="s">
        <v>55</v>
      </c>
      <c r="H76" s="166"/>
      <c r="I76" s="166"/>
      <c r="J76" s="168" t="s">
        <v>56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Revitalizace potoků Radimovický a Svrabovský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VON SO2 - VON SO 2 - Svrabovský potok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Náchod u Tábora</v>
      </c>
      <c r="G89" s="40"/>
      <c r="H89" s="40"/>
      <c r="I89" s="32" t="s">
        <v>22</v>
      </c>
      <c r="J89" s="79" t="str">
        <f>IF(J12="","",J12)</f>
        <v>22. 5. 2024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Česká republika – Státní pozemkový úřad</v>
      </c>
      <c r="G91" s="40"/>
      <c r="H91" s="40"/>
      <c r="I91" s="32" t="s">
        <v>32</v>
      </c>
      <c r="J91" s="36" t="str">
        <f>E21</f>
        <v>Ing. Pavel Benda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Vodohospodárský rozvoj a výstavba a.s.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104</v>
      </c>
      <c r="D94" s="176"/>
      <c r="E94" s="176"/>
      <c r="F94" s="176"/>
      <c r="G94" s="176"/>
      <c r="H94" s="176"/>
      <c r="I94" s="176"/>
      <c r="J94" s="177" t="s">
        <v>105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106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107</v>
      </c>
    </row>
    <row r="97" s="9" customFormat="1" ht="24.96" customHeight="1">
      <c r="A97" s="9"/>
      <c r="B97" s="179"/>
      <c r="C97" s="180"/>
      <c r="D97" s="181" t="s">
        <v>595</v>
      </c>
      <c r="E97" s="182"/>
      <c r="F97" s="182"/>
      <c r="G97" s="182"/>
      <c r="H97" s="182"/>
      <c r="I97" s="182"/>
      <c r="J97" s="183">
        <f>J144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596</v>
      </c>
      <c r="E98" s="188"/>
      <c r="F98" s="188"/>
      <c r="G98" s="188"/>
      <c r="H98" s="188"/>
      <c r="I98" s="188"/>
      <c r="J98" s="189">
        <f>J145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115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Revitalizace potoků Radimovický a Svrabovský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101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VON SO2 - VON SO 2 - Svrabovský potok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Náchod u Tábora</v>
      </c>
      <c r="G112" s="40"/>
      <c r="H112" s="40"/>
      <c r="I112" s="32" t="s">
        <v>22</v>
      </c>
      <c r="J112" s="79" t="str">
        <f>IF(J12="","",J12)</f>
        <v>22. 5. 2024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Česká republika – Státní pozemkový úřad</v>
      </c>
      <c r="G114" s="40"/>
      <c r="H114" s="40"/>
      <c r="I114" s="32" t="s">
        <v>32</v>
      </c>
      <c r="J114" s="36" t="str">
        <f>E21</f>
        <v>Ing. Pavel Benda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30</v>
      </c>
      <c r="D115" s="40"/>
      <c r="E115" s="40"/>
      <c r="F115" s="27" t="str">
        <f>IF(E18="","",E18)</f>
        <v>Vyplň údaj</v>
      </c>
      <c r="G115" s="40"/>
      <c r="H115" s="40"/>
      <c r="I115" s="32" t="s">
        <v>35</v>
      </c>
      <c r="J115" s="36" t="str">
        <f>E24</f>
        <v xml:space="preserve">Vodohospodárský rozvoj a výstavba a.s.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116</v>
      </c>
      <c r="D117" s="194" t="s">
        <v>65</v>
      </c>
      <c r="E117" s="194" t="s">
        <v>61</v>
      </c>
      <c r="F117" s="194" t="s">
        <v>62</v>
      </c>
      <c r="G117" s="194" t="s">
        <v>117</v>
      </c>
      <c r="H117" s="194" t="s">
        <v>118</v>
      </c>
      <c r="I117" s="194" t="s">
        <v>119</v>
      </c>
      <c r="J117" s="194" t="s">
        <v>105</v>
      </c>
      <c r="K117" s="195" t="s">
        <v>120</v>
      </c>
      <c r="L117" s="196"/>
      <c r="M117" s="100" t="s">
        <v>1</v>
      </c>
      <c r="N117" s="101" t="s">
        <v>44</v>
      </c>
      <c r="O117" s="101" t="s">
        <v>121</v>
      </c>
      <c r="P117" s="101" t="s">
        <v>122</v>
      </c>
      <c r="Q117" s="101" t="s">
        <v>123</v>
      </c>
      <c r="R117" s="101" t="s">
        <v>124</v>
      </c>
      <c r="S117" s="101" t="s">
        <v>125</v>
      </c>
      <c r="T117" s="102" t="s">
        <v>126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127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P119+SUM(P120:P144)</f>
        <v>0</v>
      </c>
      <c r="Q118" s="104"/>
      <c r="R118" s="199">
        <f>R119+SUM(R120:R144)</f>
        <v>254.70000000000002</v>
      </c>
      <c r="S118" s="104"/>
      <c r="T118" s="200">
        <f>T119+SUM(T120:T144)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79</v>
      </c>
      <c r="AU118" s="17" t="s">
        <v>107</v>
      </c>
      <c r="BK118" s="201">
        <f>BK119+SUM(BK120:BK144)</f>
        <v>0</v>
      </c>
    </row>
    <row r="119" s="2" customFormat="1" ht="37.8" customHeight="1">
      <c r="A119" s="38"/>
      <c r="B119" s="39"/>
      <c r="C119" s="218" t="s">
        <v>88</v>
      </c>
      <c r="D119" s="218" t="s">
        <v>132</v>
      </c>
      <c r="E119" s="219" t="s">
        <v>597</v>
      </c>
      <c r="F119" s="220" t="s">
        <v>598</v>
      </c>
      <c r="G119" s="221" t="s">
        <v>356</v>
      </c>
      <c r="H119" s="222">
        <v>0.45000000000000001</v>
      </c>
      <c r="I119" s="223"/>
      <c r="J119" s="224">
        <f>ROUND(I119*H119,2)</f>
        <v>0</v>
      </c>
      <c r="K119" s="220" t="s">
        <v>1</v>
      </c>
      <c r="L119" s="44"/>
      <c r="M119" s="225" t="s">
        <v>1</v>
      </c>
      <c r="N119" s="226" t="s">
        <v>45</v>
      </c>
      <c r="O119" s="91"/>
      <c r="P119" s="227">
        <f>O119*H119</f>
        <v>0</v>
      </c>
      <c r="Q119" s="227">
        <v>0</v>
      </c>
      <c r="R119" s="227">
        <f>Q119*H119</f>
        <v>0</v>
      </c>
      <c r="S119" s="227">
        <v>0</v>
      </c>
      <c r="T119" s="228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9" t="s">
        <v>137</v>
      </c>
      <c r="AT119" s="229" t="s">
        <v>132</v>
      </c>
      <c r="AU119" s="229" t="s">
        <v>80</v>
      </c>
      <c r="AY119" s="17" t="s">
        <v>130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17" t="s">
        <v>88</v>
      </c>
      <c r="BK119" s="230">
        <f>ROUND(I119*H119,2)</f>
        <v>0</v>
      </c>
      <c r="BL119" s="17" t="s">
        <v>137</v>
      </c>
      <c r="BM119" s="229" t="s">
        <v>599</v>
      </c>
    </row>
    <row r="120" s="2" customFormat="1">
      <c r="A120" s="38"/>
      <c r="B120" s="39"/>
      <c r="C120" s="40"/>
      <c r="D120" s="231" t="s">
        <v>139</v>
      </c>
      <c r="E120" s="40"/>
      <c r="F120" s="232" t="s">
        <v>598</v>
      </c>
      <c r="G120" s="40"/>
      <c r="H120" s="40"/>
      <c r="I120" s="233"/>
      <c r="J120" s="40"/>
      <c r="K120" s="40"/>
      <c r="L120" s="44"/>
      <c r="M120" s="234"/>
      <c r="N120" s="235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139</v>
      </c>
      <c r="AU120" s="17" t="s">
        <v>80</v>
      </c>
    </row>
    <row r="121" s="2" customFormat="1" ht="16.5" customHeight="1">
      <c r="A121" s="38"/>
      <c r="B121" s="39"/>
      <c r="C121" s="218" t="s">
        <v>90</v>
      </c>
      <c r="D121" s="218" t="s">
        <v>132</v>
      </c>
      <c r="E121" s="219" t="s">
        <v>600</v>
      </c>
      <c r="F121" s="220" t="s">
        <v>601</v>
      </c>
      <c r="G121" s="221" t="s">
        <v>492</v>
      </c>
      <c r="H121" s="222">
        <v>0.5</v>
      </c>
      <c r="I121" s="223"/>
      <c r="J121" s="224">
        <f>ROUND(I121*H121,2)</f>
        <v>0</v>
      </c>
      <c r="K121" s="220" t="s">
        <v>1</v>
      </c>
      <c r="L121" s="44"/>
      <c r="M121" s="225" t="s">
        <v>1</v>
      </c>
      <c r="N121" s="226" t="s">
        <v>45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137</v>
      </c>
      <c r="AT121" s="229" t="s">
        <v>132</v>
      </c>
      <c r="AU121" s="229" t="s">
        <v>80</v>
      </c>
      <c r="AY121" s="17" t="s">
        <v>130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88</v>
      </c>
      <c r="BK121" s="230">
        <f>ROUND(I121*H121,2)</f>
        <v>0</v>
      </c>
      <c r="BL121" s="17" t="s">
        <v>137</v>
      </c>
      <c r="BM121" s="229" t="s">
        <v>602</v>
      </c>
    </row>
    <row r="122" s="2" customFormat="1">
      <c r="A122" s="38"/>
      <c r="B122" s="39"/>
      <c r="C122" s="40"/>
      <c r="D122" s="231" t="s">
        <v>139</v>
      </c>
      <c r="E122" s="40"/>
      <c r="F122" s="232" t="s">
        <v>603</v>
      </c>
      <c r="G122" s="40"/>
      <c r="H122" s="40"/>
      <c r="I122" s="233"/>
      <c r="J122" s="40"/>
      <c r="K122" s="40"/>
      <c r="L122" s="44"/>
      <c r="M122" s="234"/>
      <c r="N122" s="235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139</v>
      </c>
      <c r="AU122" s="17" t="s">
        <v>80</v>
      </c>
    </row>
    <row r="123" s="2" customFormat="1" ht="16.5" customHeight="1">
      <c r="A123" s="38"/>
      <c r="B123" s="39"/>
      <c r="C123" s="218" t="s">
        <v>157</v>
      </c>
      <c r="D123" s="218" t="s">
        <v>132</v>
      </c>
      <c r="E123" s="219" t="s">
        <v>605</v>
      </c>
      <c r="F123" s="220" t="s">
        <v>606</v>
      </c>
      <c r="G123" s="221" t="s">
        <v>356</v>
      </c>
      <c r="H123" s="222">
        <v>0.5</v>
      </c>
      <c r="I123" s="223"/>
      <c r="J123" s="224">
        <f>ROUND(I123*H123,2)</f>
        <v>0</v>
      </c>
      <c r="K123" s="220" t="s">
        <v>1</v>
      </c>
      <c r="L123" s="44"/>
      <c r="M123" s="225" t="s">
        <v>1</v>
      </c>
      <c r="N123" s="226" t="s">
        <v>45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137</v>
      </c>
      <c r="AT123" s="229" t="s">
        <v>132</v>
      </c>
      <c r="AU123" s="229" t="s">
        <v>80</v>
      </c>
      <c r="AY123" s="17" t="s">
        <v>130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88</v>
      </c>
      <c r="BK123" s="230">
        <f>ROUND(I123*H123,2)</f>
        <v>0</v>
      </c>
      <c r="BL123" s="17" t="s">
        <v>137</v>
      </c>
      <c r="BM123" s="229" t="s">
        <v>607</v>
      </c>
    </row>
    <row r="124" s="2" customFormat="1">
      <c r="A124" s="38"/>
      <c r="B124" s="39"/>
      <c r="C124" s="40"/>
      <c r="D124" s="231" t="s">
        <v>139</v>
      </c>
      <c r="E124" s="40"/>
      <c r="F124" s="232" t="s">
        <v>606</v>
      </c>
      <c r="G124" s="40"/>
      <c r="H124" s="40"/>
      <c r="I124" s="233"/>
      <c r="J124" s="40"/>
      <c r="K124" s="40"/>
      <c r="L124" s="44"/>
      <c r="M124" s="234"/>
      <c r="N124" s="235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139</v>
      </c>
      <c r="AU124" s="17" t="s">
        <v>80</v>
      </c>
    </row>
    <row r="125" s="2" customFormat="1" ht="24.15" customHeight="1">
      <c r="A125" s="38"/>
      <c r="B125" s="39"/>
      <c r="C125" s="218" t="s">
        <v>137</v>
      </c>
      <c r="D125" s="218" t="s">
        <v>132</v>
      </c>
      <c r="E125" s="219" t="s">
        <v>608</v>
      </c>
      <c r="F125" s="220" t="s">
        <v>609</v>
      </c>
      <c r="G125" s="221" t="s">
        <v>356</v>
      </c>
      <c r="H125" s="222">
        <v>0.5</v>
      </c>
      <c r="I125" s="223"/>
      <c r="J125" s="224">
        <f>ROUND(I125*H125,2)</f>
        <v>0</v>
      </c>
      <c r="K125" s="220" t="s">
        <v>1</v>
      </c>
      <c r="L125" s="44"/>
      <c r="M125" s="225" t="s">
        <v>1</v>
      </c>
      <c r="N125" s="226" t="s">
        <v>45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137</v>
      </c>
      <c r="AT125" s="229" t="s">
        <v>132</v>
      </c>
      <c r="AU125" s="229" t="s">
        <v>80</v>
      </c>
      <c r="AY125" s="17" t="s">
        <v>130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88</v>
      </c>
      <c r="BK125" s="230">
        <f>ROUND(I125*H125,2)</f>
        <v>0</v>
      </c>
      <c r="BL125" s="17" t="s">
        <v>137</v>
      </c>
      <c r="BM125" s="229" t="s">
        <v>610</v>
      </c>
    </row>
    <row r="126" s="2" customFormat="1">
      <c r="A126" s="38"/>
      <c r="B126" s="39"/>
      <c r="C126" s="40"/>
      <c r="D126" s="231" t="s">
        <v>139</v>
      </c>
      <c r="E126" s="40"/>
      <c r="F126" s="232" t="s">
        <v>609</v>
      </c>
      <c r="G126" s="40"/>
      <c r="H126" s="40"/>
      <c r="I126" s="233"/>
      <c r="J126" s="40"/>
      <c r="K126" s="40"/>
      <c r="L126" s="44"/>
      <c r="M126" s="234"/>
      <c r="N126" s="235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139</v>
      </c>
      <c r="AU126" s="17" t="s">
        <v>80</v>
      </c>
    </row>
    <row r="127" s="2" customFormat="1" ht="33" customHeight="1">
      <c r="A127" s="38"/>
      <c r="B127" s="39"/>
      <c r="C127" s="218" t="s">
        <v>170</v>
      </c>
      <c r="D127" s="218" t="s">
        <v>132</v>
      </c>
      <c r="E127" s="219" t="s">
        <v>611</v>
      </c>
      <c r="F127" s="220" t="s">
        <v>612</v>
      </c>
      <c r="G127" s="221" t="s">
        <v>356</v>
      </c>
      <c r="H127" s="222">
        <v>0.45000000000000001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45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613</v>
      </c>
      <c r="AT127" s="229" t="s">
        <v>132</v>
      </c>
      <c r="AU127" s="229" t="s">
        <v>80</v>
      </c>
      <c r="AY127" s="17" t="s">
        <v>130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88</v>
      </c>
      <c r="BK127" s="230">
        <f>ROUND(I127*H127,2)</f>
        <v>0</v>
      </c>
      <c r="BL127" s="17" t="s">
        <v>613</v>
      </c>
      <c r="BM127" s="229" t="s">
        <v>614</v>
      </c>
    </row>
    <row r="128" s="2" customFormat="1">
      <c r="A128" s="38"/>
      <c r="B128" s="39"/>
      <c r="C128" s="40"/>
      <c r="D128" s="231" t="s">
        <v>139</v>
      </c>
      <c r="E128" s="40"/>
      <c r="F128" s="232" t="s">
        <v>615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139</v>
      </c>
      <c r="AU128" s="17" t="s">
        <v>80</v>
      </c>
    </row>
    <row r="129" s="2" customFormat="1">
      <c r="A129" s="38"/>
      <c r="B129" s="39"/>
      <c r="C129" s="40"/>
      <c r="D129" s="231" t="s">
        <v>251</v>
      </c>
      <c r="E129" s="40"/>
      <c r="F129" s="270" t="s">
        <v>616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251</v>
      </c>
      <c r="AU129" s="17" t="s">
        <v>80</v>
      </c>
    </row>
    <row r="130" s="2" customFormat="1" ht="24.15" customHeight="1">
      <c r="A130" s="38"/>
      <c r="B130" s="39"/>
      <c r="C130" s="218" t="s">
        <v>180</v>
      </c>
      <c r="D130" s="218" t="s">
        <v>132</v>
      </c>
      <c r="E130" s="219" t="s">
        <v>617</v>
      </c>
      <c r="F130" s="220" t="s">
        <v>618</v>
      </c>
      <c r="G130" s="221" t="s">
        <v>356</v>
      </c>
      <c r="H130" s="222">
        <v>0.45000000000000001</v>
      </c>
      <c r="I130" s="223"/>
      <c r="J130" s="224">
        <f>ROUND(I130*H130,2)</f>
        <v>0</v>
      </c>
      <c r="K130" s="220" t="s">
        <v>1</v>
      </c>
      <c r="L130" s="44"/>
      <c r="M130" s="225" t="s">
        <v>1</v>
      </c>
      <c r="N130" s="226" t="s">
        <v>45</v>
      </c>
      <c r="O130" s="91"/>
      <c r="P130" s="227">
        <f>O130*H130</f>
        <v>0</v>
      </c>
      <c r="Q130" s="227">
        <v>566</v>
      </c>
      <c r="R130" s="227">
        <f>Q130*H130</f>
        <v>254.70000000000002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137</v>
      </c>
      <c r="AT130" s="229" t="s">
        <v>132</v>
      </c>
      <c r="AU130" s="229" t="s">
        <v>80</v>
      </c>
      <c r="AY130" s="17" t="s">
        <v>130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88</v>
      </c>
      <c r="BK130" s="230">
        <f>ROUND(I130*H130,2)</f>
        <v>0</v>
      </c>
      <c r="BL130" s="17" t="s">
        <v>137</v>
      </c>
      <c r="BM130" s="229" t="s">
        <v>619</v>
      </c>
    </row>
    <row r="131" s="2" customFormat="1">
      <c r="A131" s="38"/>
      <c r="B131" s="39"/>
      <c r="C131" s="40"/>
      <c r="D131" s="231" t="s">
        <v>139</v>
      </c>
      <c r="E131" s="40"/>
      <c r="F131" s="232" t="s">
        <v>620</v>
      </c>
      <c r="G131" s="40"/>
      <c r="H131" s="40"/>
      <c r="I131" s="233"/>
      <c r="J131" s="40"/>
      <c r="K131" s="40"/>
      <c r="L131" s="44"/>
      <c r="M131" s="234"/>
      <c r="N131" s="23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139</v>
      </c>
      <c r="AU131" s="17" t="s">
        <v>80</v>
      </c>
    </row>
    <row r="132" s="2" customFormat="1">
      <c r="A132" s="38"/>
      <c r="B132" s="39"/>
      <c r="C132" s="40"/>
      <c r="D132" s="231" t="s">
        <v>251</v>
      </c>
      <c r="E132" s="40"/>
      <c r="F132" s="270" t="s">
        <v>621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251</v>
      </c>
      <c r="AU132" s="17" t="s">
        <v>80</v>
      </c>
    </row>
    <row r="133" s="2" customFormat="1" ht="16.5" customHeight="1">
      <c r="A133" s="38"/>
      <c r="B133" s="39"/>
      <c r="C133" s="218" t="s">
        <v>187</v>
      </c>
      <c r="D133" s="218" t="s">
        <v>132</v>
      </c>
      <c r="E133" s="219" t="s">
        <v>622</v>
      </c>
      <c r="F133" s="220" t="s">
        <v>623</v>
      </c>
      <c r="G133" s="221" t="s">
        <v>356</v>
      </c>
      <c r="H133" s="222">
        <v>0.45000000000000001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45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137</v>
      </c>
      <c r="AT133" s="229" t="s">
        <v>132</v>
      </c>
      <c r="AU133" s="229" t="s">
        <v>80</v>
      </c>
      <c r="AY133" s="17" t="s">
        <v>130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88</v>
      </c>
      <c r="BK133" s="230">
        <f>ROUND(I133*H133,2)</f>
        <v>0</v>
      </c>
      <c r="BL133" s="17" t="s">
        <v>137</v>
      </c>
      <c r="BM133" s="229" t="s">
        <v>624</v>
      </c>
    </row>
    <row r="134" s="2" customFormat="1">
      <c r="A134" s="38"/>
      <c r="B134" s="39"/>
      <c r="C134" s="40"/>
      <c r="D134" s="231" t="s">
        <v>139</v>
      </c>
      <c r="E134" s="40"/>
      <c r="F134" s="232" t="s">
        <v>623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139</v>
      </c>
      <c r="AU134" s="17" t="s">
        <v>80</v>
      </c>
    </row>
    <row r="135" s="2" customFormat="1" ht="33" customHeight="1">
      <c r="A135" s="38"/>
      <c r="B135" s="39"/>
      <c r="C135" s="218" t="s">
        <v>194</v>
      </c>
      <c r="D135" s="218" t="s">
        <v>132</v>
      </c>
      <c r="E135" s="219" t="s">
        <v>625</v>
      </c>
      <c r="F135" s="220" t="s">
        <v>626</v>
      </c>
      <c r="G135" s="221" t="s">
        <v>356</v>
      </c>
      <c r="H135" s="222">
        <v>0.5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45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137</v>
      </c>
      <c r="AT135" s="229" t="s">
        <v>132</v>
      </c>
      <c r="AU135" s="229" t="s">
        <v>80</v>
      </c>
      <c r="AY135" s="17" t="s">
        <v>130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88</v>
      </c>
      <c r="BK135" s="230">
        <f>ROUND(I135*H135,2)</f>
        <v>0</v>
      </c>
      <c r="BL135" s="17" t="s">
        <v>137</v>
      </c>
      <c r="BM135" s="229" t="s">
        <v>627</v>
      </c>
    </row>
    <row r="136" s="2" customFormat="1">
      <c r="A136" s="38"/>
      <c r="B136" s="39"/>
      <c r="C136" s="40"/>
      <c r="D136" s="231" t="s">
        <v>139</v>
      </c>
      <c r="E136" s="40"/>
      <c r="F136" s="232" t="s">
        <v>626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139</v>
      </c>
      <c r="AU136" s="17" t="s">
        <v>80</v>
      </c>
    </row>
    <row r="137" s="2" customFormat="1" ht="37.8" customHeight="1">
      <c r="A137" s="38"/>
      <c r="B137" s="39"/>
      <c r="C137" s="218" t="s">
        <v>201</v>
      </c>
      <c r="D137" s="218" t="s">
        <v>132</v>
      </c>
      <c r="E137" s="219" t="s">
        <v>628</v>
      </c>
      <c r="F137" s="220" t="s">
        <v>629</v>
      </c>
      <c r="G137" s="221" t="s">
        <v>356</v>
      </c>
      <c r="H137" s="222">
        <v>0.5</v>
      </c>
      <c r="I137" s="223"/>
      <c r="J137" s="224">
        <f>ROUND(I137*H137,2)</f>
        <v>0</v>
      </c>
      <c r="K137" s="220" t="s">
        <v>1</v>
      </c>
      <c r="L137" s="44"/>
      <c r="M137" s="225" t="s">
        <v>1</v>
      </c>
      <c r="N137" s="226" t="s">
        <v>45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137</v>
      </c>
      <c r="AT137" s="229" t="s">
        <v>132</v>
      </c>
      <c r="AU137" s="229" t="s">
        <v>80</v>
      </c>
      <c r="AY137" s="17" t="s">
        <v>130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88</v>
      </c>
      <c r="BK137" s="230">
        <f>ROUND(I137*H137,2)</f>
        <v>0</v>
      </c>
      <c r="BL137" s="17" t="s">
        <v>137</v>
      </c>
      <c r="BM137" s="229" t="s">
        <v>630</v>
      </c>
    </row>
    <row r="138" s="2" customFormat="1">
      <c r="A138" s="38"/>
      <c r="B138" s="39"/>
      <c r="C138" s="40"/>
      <c r="D138" s="231" t="s">
        <v>139</v>
      </c>
      <c r="E138" s="40"/>
      <c r="F138" s="232" t="s">
        <v>631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139</v>
      </c>
      <c r="AU138" s="17" t="s">
        <v>80</v>
      </c>
    </row>
    <row r="139" s="2" customFormat="1">
      <c r="A139" s="38"/>
      <c r="B139" s="39"/>
      <c r="C139" s="40"/>
      <c r="D139" s="231" t="s">
        <v>251</v>
      </c>
      <c r="E139" s="40"/>
      <c r="F139" s="270" t="s">
        <v>632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251</v>
      </c>
      <c r="AU139" s="17" t="s">
        <v>80</v>
      </c>
    </row>
    <row r="140" s="2" customFormat="1" ht="16.5" customHeight="1">
      <c r="A140" s="38"/>
      <c r="B140" s="39"/>
      <c r="C140" s="218" t="s">
        <v>212</v>
      </c>
      <c r="D140" s="218" t="s">
        <v>132</v>
      </c>
      <c r="E140" s="219" t="s">
        <v>637</v>
      </c>
      <c r="F140" s="220" t="s">
        <v>638</v>
      </c>
      <c r="G140" s="221" t="s">
        <v>492</v>
      </c>
      <c r="H140" s="222">
        <v>1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45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137</v>
      </c>
      <c r="AT140" s="229" t="s">
        <v>132</v>
      </c>
      <c r="AU140" s="229" t="s">
        <v>80</v>
      </c>
      <c r="AY140" s="17" t="s">
        <v>130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88</v>
      </c>
      <c r="BK140" s="230">
        <f>ROUND(I140*H140,2)</f>
        <v>0</v>
      </c>
      <c r="BL140" s="17" t="s">
        <v>137</v>
      </c>
      <c r="BM140" s="229" t="s">
        <v>652</v>
      </c>
    </row>
    <row r="141" s="2" customFormat="1">
      <c r="A141" s="38"/>
      <c r="B141" s="39"/>
      <c r="C141" s="40"/>
      <c r="D141" s="231" t="s">
        <v>139</v>
      </c>
      <c r="E141" s="40"/>
      <c r="F141" s="232" t="s">
        <v>640</v>
      </c>
      <c r="G141" s="40"/>
      <c r="H141" s="40"/>
      <c r="I141" s="233"/>
      <c r="J141" s="40"/>
      <c r="K141" s="40"/>
      <c r="L141" s="44"/>
      <c r="M141" s="234"/>
      <c r="N141" s="23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139</v>
      </c>
      <c r="AU141" s="17" t="s">
        <v>80</v>
      </c>
    </row>
    <row r="142" s="2" customFormat="1" ht="16.5" customHeight="1">
      <c r="A142" s="38"/>
      <c r="B142" s="39"/>
      <c r="C142" s="218" t="s">
        <v>219</v>
      </c>
      <c r="D142" s="218" t="s">
        <v>132</v>
      </c>
      <c r="E142" s="219" t="s">
        <v>633</v>
      </c>
      <c r="F142" s="220" t="s">
        <v>634</v>
      </c>
      <c r="G142" s="221" t="s">
        <v>356</v>
      </c>
      <c r="H142" s="222">
        <v>0.5</v>
      </c>
      <c r="I142" s="223"/>
      <c r="J142" s="224">
        <f>ROUND(I142*H142,2)</f>
        <v>0</v>
      </c>
      <c r="K142" s="220" t="s">
        <v>1</v>
      </c>
      <c r="L142" s="44"/>
      <c r="M142" s="225" t="s">
        <v>1</v>
      </c>
      <c r="N142" s="226" t="s">
        <v>45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137</v>
      </c>
      <c r="AT142" s="229" t="s">
        <v>132</v>
      </c>
      <c r="AU142" s="229" t="s">
        <v>80</v>
      </c>
      <c r="AY142" s="17" t="s">
        <v>130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88</v>
      </c>
      <c r="BK142" s="230">
        <f>ROUND(I142*H142,2)</f>
        <v>0</v>
      </c>
      <c r="BL142" s="17" t="s">
        <v>137</v>
      </c>
      <c r="BM142" s="229" t="s">
        <v>653</v>
      </c>
    </row>
    <row r="143" s="2" customFormat="1">
      <c r="A143" s="38"/>
      <c r="B143" s="39"/>
      <c r="C143" s="40"/>
      <c r="D143" s="231" t="s">
        <v>139</v>
      </c>
      <c r="E143" s="40"/>
      <c r="F143" s="232" t="s">
        <v>636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139</v>
      </c>
      <c r="AU143" s="17" t="s">
        <v>80</v>
      </c>
    </row>
    <row r="144" s="12" customFormat="1" ht="25.92" customHeight="1">
      <c r="A144" s="12"/>
      <c r="B144" s="202"/>
      <c r="C144" s="203"/>
      <c r="D144" s="204" t="s">
        <v>79</v>
      </c>
      <c r="E144" s="205" t="s">
        <v>641</v>
      </c>
      <c r="F144" s="205" t="s">
        <v>642</v>
      </c>
      <c r="G144" s="203"/>
      <c r="H144" s="203"/>
      <c r="I144" s="206"/>
      <c r="J144" s="207">
        <f>BK144</f>
        <v>0</v>
      </c>
      <c r="K144" s="203"/>
      <c r="L144" s="208"/>
      <c r="M144" s="209"/>
      <c r="N144" s="210"/>
      <c r="O144" s="210"/>
      <c r="P144" s="211">
        <f>P145</f>
        <v>0</v>
      </c>
      <c r="Q144" s="210"/>
      <c r="R144" s="211">
        <f>R145</f>
        <v>0</v>
      </c>
      <c r="S144" s="210"/>
      <c r="T144" s="212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170</v>
      </c>
      <c r="AT144" s="214" t="s">
        <v>79</v>
      </c>
      <c r="AU144" s="214" t="s">
        <v>80</v>
      </c>
      <c r="AY144" s="213" t="s">
        <v>130</v>
      </c>
      <c r="BK144" s="215">
        <f>BK145</f>
        <v>0</v>
      </c>
    </row>
    <row r="145" s="12" customFormat="1" ht="22.8" customHeight="1">
      <c r="A145" s="12"/>
      <c r="B145" s="202"/>
      <c r="C145" s="203"/>
      <c r="D145" s="204" t="s">
        <v>79</v>
      </c>
      <c r="E145" s="216" t="s">
        <v>643</v>
      </c>
      <c r="F145" s="216" t="s">
        <v>644</v>
      </c>
      <c r="G145" s="203"/>
      <c r="H145" s="203"/>
      <c r="I145" s="206"/>
      <c r="J145" s="217">
        <f>BK145</f>
        <v>0</v>
      </c>
      <c r="K145" s="203"/>
      <c r="L145" s="208"/>
      <c r="M145" s="209"/>
      <c r="N145" s="210"/>
      <c r="O145" s="210"/>
      <c r="P145" s="211">
        <f>SUM(P146:P149)</f>
        <v>0</v>
      </c>
      <c r="Q145" s="210"/>
      <c r="R145" s="211">
        <f>SUM(R146:R149)</f>
        <v>0</v>
      </c>
      <c r="S145" s="210"/>
      <c r="T145" s="212">
        <f>SUM(T146:T149)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3" t="s">
        <v>170</v>
      </c>
      <c r="AT145" s="214" t="s">
        <v>79</v>
      </c>
      <c r="AU145" s="214" t="s">
        <v>88</v>
      </c>
      <c r="AY145" s="213" t="s">
        <v>130</v>
      </c>
      <c r="BK145" s="215">
        <f>SUM(BK146:BK149)</f>
        <v>0</v>
      </c>
    </row>
    <row r="146" s="2" customFormat="1" ht="16.5" customHeight="1">
      <c r="A146" s="38"/>
      <c r="B146" s="39"/>
      <c r="C146" s="218" t="s">
        <v>8</v>
      </c>
      <c r="D146" s="218" t="s">
        <v>132</v>
      </c>
      <c r="E146" s="219" t="s">
        <v>645</v>
      </c>
      <c r="F146" s="220" t="s">
        <v>646</v>
      </c>
      <c r="G146" s="221" t="s">
        <v>647</v>
      </c>
      <c r="H146" s="222">
        <v>0.5</v>
      </c>
      <c r="I146" s="223"/>
      <c r="J146" s="224">
        <f>ROUND(I146*H146,2)</f>
        <v>0</v>
      </c>
      <c r="K146" s="220" t="s">
        <v>136</v>
      </c>
      <c r="L146" s="44"/>
      <c r="M146" s="225" t="s">
        <v>1</v>
      </c>
      <c r="N146" s="226" t="s">
        <v>45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613</v>
      </c>
      <c r="AT146" s="229" t="s">
        <v>132</v>
      </c>
      <c r="AU146" s="229" t="s">
        <v>90</v>
      </c>
      <c r="AY146" s="17" t="s">
        <v>130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88</v>
      </c>
      <c r="BK146" s="230">
        <f>ROUND(I146*H146,2)</f>
        <v>0</v>
      </c>
      <c r="BL146" s="17" t="s">
        <v>613</v>
      </c>
      <c r="BM146" s="229" t="s">
        <v>654</v>
      </c>
    </row>
    <row r="147" s="2" customFormat="1">
      <c r="A147" s="38"/>
      <c r="B147" s="39"/>
      <c r="C147" s="40"/>
      <c r="D147" s="231" t="s">
        <v>139</v>
      </c>
      <c r="E147" s="40"/>
      <c r="F147" s="232" t="s">
        <v>646</v>
      </c>
      <c r="G147" s="40"/>
      <c r="H147" s="40"/>
      <c r="I147" s="233"/>
      <c r="J147" s="40"/>
      <c r="K147" s="40"/>
      <c r="L147" s="44"/>
      <c r="M147" s="234"/>
      <c r="N147" s="235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139</v>
      </c>
      <c r="AU147" s="17" t="s">
        <v>90</v>
      </c>
    </row>
    <row r="148" s="2" customFormat="1">
      <c r="A148" s="38"/>
      <c r="B148" s="39"/>
      <c r="C148" s="40"/>
      <c r="D148" s="236" t="s">
        <v>141</v>
      </c>
      <c r="E148" s="40"/>
      <c r="F148" s="237" t="s">
        <v>649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141</v>
      </c>
      <c r="AU148" s="17" t="s">
        <v>90</v>
      </c>
    </row>
    <row r="149" s="14" customFormat="1">
      <c r="A149" s="14"/>
      <c r="B149" s="248"/>
      <c r="C149" s="249"/>
      <c r="D149" s="231" t="s">
        <v>143</v>
      </c>
      <c r="E149" s="249"/>
      <c r="F149" s="251" t="s">
        <v>604</v>
      </c>
      <c r="G149" s="249"/>
      <c r="H149" s="252">
        <v>0.5</v>
      </c>
      <c r="I149" s="253"/>
      <c r="J149" s="249"/>
      <c r="K149" s="249"/>
      <c r="L149" s="254"/>
      <c r="M149" s="285"/>
      <c r="N149" s="286"/>
      <c r="O149" s="286"/>
      <c r="P149" s="286"/>
      <c r="Q149" s="286"/>
      <c r="R149" s="286"/>
      <c r="S149" s="286"/>
      <c r="T149" s="28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8" t="s">
        <v>143</v>
      </c>
      <c r="AU149" s="258" t="s">
        <v>90</v>
      </c>
      <c r="AV149" s="14" t="s">
        <v>90</v>
      </c>
      <c r="AW149" s="14" t="s">
        <v>4</v>
      </c>
      <c r="AX149" s="14" t="s">
        <v>88</v>
      </c>
      <c r="AY149" s="258" t="s">
        <v>130</v>
      </c>
    </row>
    <row r="150" s="2" customFormat="1" ht="6.96" customHeight="1">
      <c r="A150" s="38"/>
      <c r="B150" s="66"/>
      <c r="C150" s="67"/>
      <c r="D150" s="67"/>
      <c r="E150" s="67"/>
      <c r="F150" s="67"/>
      <c r="G150" s="67"/>
      <c r="H150" s="67"/>
      <c r="I150" s="67"/>
      <c r="J150" s="67"/>
      <c r="K150" s="67"/>
      <c r="L150" s="44"/>
      <c r="M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</row>
  </sheetData>
  <sheetProtection sheet="1" autoFilter="0" formatColumns="0" formatRows="0" objects="1" scenarios="1" spinCount="100000" saltValue="/MU9EImJKf9PPDGBWUw7B4MKIy2IIwJtJgyCdPHO4gHddN5Bn9E15GbiAcRuMxGjPWBWeEwkIoKSx+1hA4q+zg==" hashValue="+qiZvPZemZqwhZqBUuCX+/0vQuKrAIT8H5+uAmemDwuOwHxDM4nKVJeu/3smiYDwbqnDuVszOFyW4UVG3t+67w==" algorithmName="SHA-512" password="CC35"/>
  <autoFilter ref="C117:K149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hyperlinks>
    <hyperlink ref="F148" r:id="rId1" display="https://podminky.urs.cz/item/CS_URS_2025_02/01243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Benda Pavel</dc:creator>
  <cp:lastModifiedBy>Benda Pavel</cp:lastModifiedBy>
  <dcterms:created xsi:type="dcterms:W3CDTF">2025-10-07T11:27:42Z</dcterms:created>
  <dcterms:modified xsi:type="dcterms:W3CDTF">2025-10-07T11:27:48Z</dcterms:modified>
</cp:coreProperties>
</file>